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F629" i="1"/>
  <c r="E629" i="1"/>
  <c r="G629" i="1" s="1"/>
  <c r="E628" i="1"/>
  <c r="G628" i="1" s="1"/>
  <c r="G627" i="1"/>
  <c r="F627" i="1"/>
  <c r="E627" i="1"/>
  <c r="G626" i="1"/>
  <c r="E626" i="1"/>
  <c r="F626" i="1" s="1"/>
  <c r="F625" i="1"/>
  <c r="E625" i="1"/>
  <c r="G625" i="1" s="1"/>
  <c r="E624" i="1"/>
  <c r="G624" i="1" s="1"/>
  <c r="G623" i="1"/>
  <c r="F623" i="1"/>
  <c r="E623" i="1"/>
  <c r="G622" i="1"/>
  <c r="E622" i="1"/>
  <c r="F622" i="1" s="1"/>
  <c r="F621" i="1"/>
  <c r="E621" i="1"/>
  <c r="G621" i="1" s="1"/>
  <c r="E620" i="1"/>
  <c r="G620" i="1" s="1"/>
  <c r="G619" i="1"/>
  <c r="F619" i="1"/>
  <c r="E619" i="1"/>
  <c r="G618" i="1"/>
  <c r="E618" i="1"/>
  <c r="F618" i="1" s="1"/>
  <c r="F617" i="1"/>
  <c r="E617" i="1"/>
  <c r="G617" i="1" s="1"/>
  <c r="E616" i="1"/>
  <c r="G616" i="1" s="1"/>
  <c r="G615" i="1"/>
  <c r="F615" i="1"/>
  <c r="E615" i="1"/>
  <c r="G614" i="1"/>
  <c r="E614" i="1"/>
  <c r="F614" i="1" s="1"/>
  <c r="F613" i="1"/>
  <c r="E613" i="1"/>
  <c r="G613" i="1" s="1"/>
  <c r="E612" i="1"/>
  <c r="G612" i="1" s="1"/>
  <c r="G611" i="1"/>
  <c r="F611" i="1"/>
  <c r="E611" i="1"/>
  <c r="G610" i="1"/>
  <c r="E610" i="1"/>
  <c r="F610" i="1" s="1"/>
  <c r="F609" i="1"/>
  <c r="E609" i="1"/>
  <c r="G609" i="1" s="1"/>
  <c r="E608" i="1"/>
  <c r="G608" i="1" s="1"/>
  <c r="G607" i="1"/>
  <c r="F607" i="1"/>
  <c r="E607" i="1"/>
  <c r="G606" i="1"/>
  <c r="E606" i="1"/>
  <c r="F606" i="1" s="1"/>
  <c r="F605" i="1"/>
  <c r="E605" i="1"/>
  <c r="G605" i="1" s="1"/>
  <c r="E604" i="1"/>
  <c r="G604" i="1" s="1"/>
  <c r="G603" i="1"/>
  <c r="F603" i="1"/>
  <c r="E603" i="1"/>
  <c r="G602" i="1"/>
  <c r="E602" i="1"/>
  <c r="F602" i="1" s="1"/>
  <c r="F601" i="1"/>
  <c r="E601" i="1"/>
  <c r="G601" i="1" s="1"/>
  <c r="E600" i="1"/>
  <c r="G600" i="1" s="1"/>
  <c r="G599" i="1"/>
  <c r="F599" i="1"/>
  <c r="E599" i="1"/>
  <c r="G598" i="1"/>
  <c r="E598" i="1"/>
  <c r="F598" i="1" s="1"/>
  <c r="F597" i="1"/>
  <c r="E597" i="1"/>
  <c r="G597" i="1" s="1"/>
  <c r="E596" i="1"/>
  <c r="G596" i="1" s="1"/>
  <c r="G595" i="1"/>
  <c r="F595" i="1"/>
  <c r="E595" i="1"/>
  <c r="G594" i="1"/>
  <c r="E594" i="1"/>
  <c r="F594" i="1" s="1"/>
  <c r="F593" i="1"/>
  <c r="E593" i="1"/>
  <c r="G593" i="1" s="1"/>
  <c r="E592" i="1"/>
  <c r="G592" i="1" s="1"/>
  <c r="G591" i="1"/>
  <c r="F591" i="1"/>
  <c r="E591" i="1"/>
  <c r="G590" i="1"/>
  <c r="E590" i="1"/>
  <c r="F590" i="1" s="1"/>
  <c r="F589" i="1"/>
  <c r="E589" i="1"/>
  <c r="G589" i="1" s="1"/>
  <c r="E588" i="1"/>
  <c r="G588" i="1" s="1"/>
  <c r="G587" i="1"/>
  <c r="F587" i="1"/>
  <c r="E587" i="1"/>
  <c r="G586" i="1"/>
  <c r="E586" i="1"/>
  <c r="F586" i="1" s="1"/>
  <c r="F585" i="1"/>
  <c r="E585" i="1"/>
  <c r="G585" i="1" s="1"/>
  <c r="E584" i="1"/>
  <c r="G584" i="1" s="1"/>
  <c r="G583" i="1"/>
  <c r="F583" i="1"/>
  <c r="E583" i="1"/>
  <c r="G582" i="1"/>
  <c r="E582" i="1"/>
  <c r="F582" i="1" s="1"/>
  <c r="F581" i="1"/>
  <c r="E581" i="1"/>
  <c r="G581" i="1" s="1"/>
  <c r="E580" i="1"/>
  <c r="G579" i="1"/>
  <c r="F579" i="1"/>
  <c r="E579" i="1"/>
  <c r="G578" i="1"/>
  <c r="E578" i="1"/>
  <c r="F578" i="1" s="1"/>
  <c r="F577" i="1"/>
  <c r="E577" i="1"/>
  <c r="G577" i="1" s="1"/>
  <c r="E576" i="1"/>
  <c r="G575" i="1"/>
  <c r="F575" i="1"/>
  <c r="E575" i="1"/>
  <c r="G574" i="1"/>
  <c r="E574" i="1"/>
  <c r="F574" i="1" s="1"/>
  <c r="F573" i="1"/>
  <c r="E573" i="1"/>
  <c r="G573" i="1" s="1"/>
  <c r="E572" i="1"/>
  <c r="G571" i="1"/>
  <c r="F571" i="1"/>
  <c r="E571" i="1"/>
  <c r="G570" i="1"/>
  <c r="E570" i="1"/>
  <c r="F570" i="1" s="1"/>
  <c r="F569" i="1"/>
  <c r="E569" i="1"/>
  <c r="G569" i="1" s="1"/>
  <c r="E568" i="1"/>
  <c r="G567" i="1"/>
  <c r="F567" i="1"/>
  <c r="E567" i="1"/>
  <c r="G566" i="1"/>
  <c r="E566" i="1"/>
  <c r="F566" i="1" s="1"/>
  <c r="F565" i="1"/>
  <c r="E565" i="1"/>
  <c r="G565" i="1" s="1"/>
  <c r="E564" i="1"/>
  <c r="G563" i="1"/>
  <c r="F563" i="1"/>
  <c r="E563" i="1"/>
  <c r="G562" i="1"/>
  <c r="E562" i="1"/>
  <c r="F562" i="1" s="1"/>
  <c r="F561" i="1"/>
  <c r="E561" i="1"/>
  <c r="G561" i="1" s="1"/>
  <c r="E560" i="1"/>
  <c r="F560" i="1" s="1"/>
  <c r="G559" i="1"/>
  <c r="F559" i="1"/>
  <c r="E559" i="1"/>
  <c r="G558" i="1"/>
  <c r="E558" i="1"/>
  <c r="F558" i="1" s="1"/>
  <c r="F557" i="1"/>
  <c r="E557" i="1"/>
  <c r="G557" i="1" s="1"/>
  <c r="G556" i="1"/>
  <c r="E556" i="1"/>
  <c r="F556" i="1" s="1"/>
  <c r="G555" i="1"/>
  <c r="F555" i="1"/>
  <c r="E555" i="1"/>
  <c r="E554" i="1"/>
  <c r="F554" i="1" s="1"/>
  <c r="F553" i="1"/>
  <c r="E553" i="1"/>
  <c r="G553" i="1" s="1"/>
  <c r="E552" i="1"/>
  <c r="F552" i="1" s="1"/>
  <c r="G551" i="1"/>
  <c r="F551" i="1"/>
  <c r="E551" i="1"/>
  <c r="G550" i="1"/>
  <c r="E550" i="1"/>
  <c r="F550" i="1" s="1"/>
  <c r="F549" i="1"/>
  <c r="E549" i="1"/>
  <c r="G549" i="1" s="1"/>
  <c r="G548" i="1"/>
  <c r="E548" i="1"/>
  <c r="F548" i="1" s="1"/>
  <c r="G547" i="1"/>
  <c r="F547" i="1"/>
  <c r="E547" i="1"/>
  <c r="F546" i="1"/>
  <c r="E546" i="1"/>
  <c r="G546" i="1" s="1"/>
  <c r="F545" i="1"/>
  <c r="E545" i="1"/>
  <c r="G545" i="1" s="1"/>
  <c r="G544" i="1"/>
  <c r="E544" i="1"/>
  <c r="F544" i="1" s="1"/>
  <c r="G543" i="1"/>
  <c r="F543" i="1"/>
  <c r="E543" i="1"/>
  <c r="G542" i="1"/>
  <c r="F542" i="1"/>
  <c r="E542" i="1"/>
  <c r="F541" i="1"/>
  <c r="E541" i="1"/>
  <c r="G541" i="1" s="1"/>
  <c r="G540" i="1"/>
  <c r="E540" i="1"/>
  <c r="F540" i="1" s="1"/>
  <c r="G539" i="1"/>
  <c r="F539" i="1"/>
  <c r="E539" i="1"/>
  <c r="F538" i="1"/>
  <c r="E538" i="1"/>
  <c r="G538" i="1" s="1"/>
  <c r="F537" i="1"/>
  <c r="E537" i="1"/>
  <c r="G537" i="1" s="1"/>
  <c r="G536" i="1"/>
  <c r="E536" i="1"/>
  <c r="F536" i="1" s="1"/>
  <c r="G535" i="1"/>
  <c r="F535" i="1"/>
  <c r="E535" i="1"/>
  <c r="G534" i="1"/>
  <c r="F534" i="1"/>
  <c r="E534" i="1"/>
  <c r="F533" i="1"/>
  <c r="E533" i="1"/>
  <c r="G533" i="1" s="1"/>
  <c r="G532" i="1"/>
  <c r="E532" i="1"/>
  <c r="F532" i="1" s="1"/>
  <c r="G531" i="1"/>
  <c r="F531" i="1"/>
  <c r="E531" i="1"/>
  <c r="F530" i="1"/>
  <c r="E530" i="1"/>
  <c r="G530" i="1" s="1"/>
  <c r="F529" i="1"/>
  <c r="E529" i="1"/>
  <c r="G529" i="1" s="1"/>
  <c r="G528" i="1"/>
  <c r="E528" i="1"/>
  <c r="F528" i="1" s="1"/>
  <c r="G527" i="1"/>
  <c r="F527" i="1"/>
  <c r="E527" i="1"/>
  <c r="G526" i="1"/>
  <c r="F526" i="1"/>
  <c r="E526" i="1"/>
  <c r="F525" i="1"/>
  <c r="E525" i="1"/>
  <c r="G525" i="1" s="1"/>
  <c r="G524" i="1"/>
  <c r="E524" i="1"/>
  <c r="F524" i="1" s="1"/>
  <c r="G523" i="1"/>
  <c r="F523" i="1"/>
  <c r="E523" i="1"/>
  <c r="F522" i="1"/>
  <c r="E522" i="1"/>
  <c r="G522" i="1" s="1"/>
  <c r="F521" i="1"/>
  <c r="E521" i="1"/>
  <c r="G521" i="1" s="1"/>
  <c r="G520" i="1"/>
  <c r="E520" i="1"/>
  <c r="F520" i="1" s="1"/>
  <c r="G519" i="1"/>
  <c r="F519" i="1"/>
  <c r="E519" i="1"/>
  <c r="G518" i="1"/>
  <c r="F518" i="1"/>
  <c r="E518" i="1"/>
  <c r="F517" i="1"/>
  <c r="E517" i="1"/>
  <c r="G517" i="1" s="1"/>
  <c r="G516" i="1"/>
  <c r="E516" i="1"/>
  <c r="F516" i="1" s="1"/>
  <c r="G515" i="1"/>
  <c r="F515" i="1"/>
  <c r="E515" i="1"/>
  <c r="F514" i="1"/>
  <c r="E514" i="1"/>
  <c r="G514" i="1" s="1"/>
  <c r="F513" i="1"/>
  <c r="E513" i="1"/>
  <c r="G513" i="1" s="1"/>
  <c r="G512" i="1"/>
  <c r="E512" i="1"/>
  <c r="F512" i="1" s="1"/>
  <c r="G511" i="1"/>
  <c r="F511" i="1"/>
  <c r="E511" i="1"/>
  <c r="G510" i="1"/>
  <c r="F510" i="1"/>
  <c r="E510" i="1"/>
  <c r="F509" i="1"/>
  <c r="E509" i="1"/>
  <c r="G509" i="1" s="1"/>
  <c r="G508" i="1"/>
  <c r="E508" i="1"/>
  <c r="F508" i="1" s="1"/>
  <c r="G507" i="1"/>
  <c r="F507" i="1"/>
  <c r="E507" i="1"/>
  <c r="F506" i="1"/>
  <c r="E506" i="1"/>
  <c r="G506" i="1" s="1"/>
  <c r="F505" i="1"/>
  <c r="E505" i="1"/>
  <c r="G505" i="1" s="1"/>
  <c r="G504" i="1"/>
  <c r="E504" i="1"/>
  <c r="F504" i="1" s="1"/>
  <c r="G503" i="1"/>
  <c r="F503" i="1"/>
  <c r="E503" i="1"/>
  <c r="G502" i="1"/>
  <c r="F502" i="1"/>
  <c r="E502" i="1"/>
  <c r="F501" i="1"/>
  <c r="E501" i="1"/>
  <c r="G501" i="1" s="1"/>
  <c r="G500" i="1"/>
  <c r="E500" i="1"/>
  <c r="F500" i="1" s="1"/>
  <c r="G499" i="1"/>
  <c r="F499" i="1"/>
  <c r="E499" i="1"/>
  <c r="F498" i="1"/>
  <c r="E498" i="1"/>
  <c r="G498" i="1" s="1"/>
  <c r="F497" i="1"/>
  <c r="E497" i="1"/>
  <c r="G497" i="1" s="1"/>
  <c r="G496" i="1"/>
  <c r="E496" i="1"/>
  <c r="F496" i="1" s="1"/>
  <c r="G495" i="1"/>
  <c r="F495" i="1"/>
  <c r="E495" i="1"/>
  <c r="G494" i="1"/>
  <c r="F494" i="1"/>
  <c r="E494" i="1"/>
  <c r="F493" i="1"/>
  <c r="E493" i="1"/>
  <c r="G493" i="1" s="1"/>
  <c r="G492" i="1"/>
  <c r="E492" i="1"/>
  <c r="F492" i="1" s="1"/>
  <c r="G491" i="1"/>
  <c r="F491" i="1"/>
  <c r="E491" i="1"/>
  <c r="F490" i="1"/>
  <c r="E490" i="1"/>
  <c r="G490" i="1" s="1"/>
  <c r="F489" i="1"/>
  <c r="E489" i="1"/>
  <c r="G489" i="1" s="1"/>
  <c r="G488" i="1"/>
  <c r="E488" i="1"/>
  <c r="F488" i="1" s="1"/>
  <c r="G487" i="1"/>
  <c r="F487" i="1"/>
  <c r="E487" i="1"/>
  <c r="G486" i="1"/>
  <c r="F486" i="1"/>
  <c r="E486" i="1"/>
  <c r="F485" i="1"/>
  <c r="E485" i="1"/>
  <c r="G485" i="1" s="1"/>
  <c r="G484" i="1"/>
  <c r="E484" i="1"/>
  <c r="F484" i="1" s="1"/>
  <c r="G483" i="1"/>
  <c r="F483" i="1"/>
  <c r="E483" i="1"/>
  <c r="F482" i="1"/>
  <c r="E482" i="1"/>
  <c r="G482" i="1" s="1"/>
  <c r="F481" i="1"/>
  <c r="E481" i="1"/>
  <c r="G481" i="1" s="1"/>
  <c r="G480" i="1"/>
  <c r="E480" i="1"/>
  <c r="F480" i="1" s="1"/>
  <c r="G479" i="1"/>
  <c r="F479" i="1"/>
  <c r="E479" i="1"/>
  <c r="G478" i="1"/>
  <c r="F478" i="1"/>
  <c r="E478" i="1"/>
  <c r="F477" i="1"/>
  <c r="E477" i="1"/>
  <c r="G477" i="1" s="1"/>
  <c r="G476" i="1"/>
  <c r="E476" i="1"/>
  <c r="F476" i="1" s="1"/>
  <c r="G475" i="1"/>
  <c r="F475" i="1"/>
  <c r="E475" i="1"/>
  <c r="F474" i="1"/>
  <c r="E474" i="1"/>
  <c r="G474" i="1" s="1"/>
  <c r="F473" i="1"/>
  <c r="E473" i="1"/>
  <c r="G473" i="1" s="1"/>
  <c r="G472" i="1"/>
  <c r="E472" i="1"/>
  <c r="F472" i="1" s="1"/>
  <c r="G471" i="1"/>
  <c r="F471" i="1"/>
  <c r="E471" i="1"/>
  <c r="G470" i="1"/>
  <c r="F470" i="1"/>
  <c r="E470" i="1"/>
  <c r="F469" i="1"/>
  <c r="E469" i="1"/>
  <c r="G469" i="1" s="1"/>
  <c r="G468" i="1"/>
  <c r="E468" i="1"/>
  <c r="F468" i="1" s="1"/>
  <c r="G467" i="1"/>
  <c r="F467" i="1"/>
  <c r="E467" i="1"/>
  <c r="F466" i="1"/>
  <c r="E466" i="1"/>
  <c r="G466" i="1" s="1"/>
  <c r="F465" i="1"/>
  <c r="E465" i="1"/>
  <c r="G465" i="1" s="1"/>
  <c r="G464" i="1"/>
  <c r="E464" i="1"/>
  <c r="F464" i="1" s="1"/>
  <c r="G463" i="1"/>
  <c r="F463" i="1"/>
  <c r="E463" i="1"/>
  <c r="G462" i="1"/>
  <c r="F462" i="1"/>
  <c r="E462" i="1"/>
  <c r="E461" i="1"/>
  <c r="G461" i="1" s="1"/>
  <c r="E460" i="1"/>
  <c r="G460" i="1" s="1"/>
  <c r="G459" i="1"/>
  <c r="F459" i="1"/>
  <c r="E459" i="1"/>
  <c r="E458" i="1"/>
  <c r="G458" i="1" s="1"/>
  <c r="E457" i="1"/>
  <c r="F457" i="1" s="1"/>
  <c r="G456" i="1"/>
  <c r="E456" i="1"/>
  <c r="F456" i="1" s="1"/>
  <c r="G455" i="1"/>
  <c r="F455" i="1"/>
  <c r="E455" i="1"/>
  <c r="E454" i="1"/>
  <c r="G454" i="1" s="1"/>
  <c r="E453" i="1"/>
  <c r="F453" i="1" s="1"/>
  <c r="G452" i="1"/>
  <c r="E452" i="1"/>
  <c r="F452" i="1" s="1"/>
  <c r="G451" i="1"/>
  <c r="F451" i="1"/>
  <c r="E451" i="1"/>
  <c r="E450" i="1"/>
  <c r="G450" i="1" s="1"/>
  <c r="E449" i="1"/>
  <c r="F449" i="1" s="1"/>
  <c r="G448" i="1"/>
  <c r="E448" i="1"/>
  <c r="F448" i="1" s="1"/>
  <c r="G447" i="1"/>
  <c r="F447" i="1"/>
  <c r="E447" i="1"/>
  <c r="E446" i="1"/>
  <c r="G446" i="1" s="1"/>
  <c r="E445" i="1"/>
  <c r="F445" i="1" s="1"/>
  <c r="G444" i="1"/>
  <c r="E444" i="1"/>
  <c r="F444" i="1" s="1"/>
  <c r="G443" i="1"/>
  <c r="F443" i="1"/>
  <c r="E443" i="1"/>
  <c r="E442" i="1"/>
  <c r="G442" i="1" s="1"/>
  <c r="E441" i="1"/>
  <c r="F441" i="1" s="1"/>
  <c r="G440" i="1"/>
  <c r="E440" i="1"/>
  <c r="F440" i="1" s="1"/>
  <c r="G439" i="1"/>
  <c r="F439" i="1"/>
  <c r="E439" i="1"/>
  <c r="E438" i="1"/>
  <c r="G438" i="1" s="1"/>
  <c r="E437" i="1"/>
  <c r="F437" i="1" s="1"/>
  <c r="G436" i="1"/>
  <c r="E436" i="1"/>
  <c r="F436" i="1" s="1"/>
  <c r="G435" i="1"/>
  <c r="F435" i="1"/>
  <c r="E435" i="1"/>
  <c r="E434" i="1"/>
  <c r="G434" i="1" s="1"/>
  <c r="E433" i="1"/>
  <c r="F433" i="1" s="1"/>
  <c r="G432" i="1"/>
  <c r="E432" i="1"/>
  <c r="F432" i="1" s="1"/>
  <c r="G431" i="1"/>
  <c r="F431" i="1"/>
  <c r="E431" i="1"/>
  <c r="E430" i="1"/>
  <c r="G430" i="1" s="1"/>
  <c r="E429" i="1"/>
  <c r="F429" i="1" s="1"/>
  <c r="G428" i="1"/>
  <c r="E428" i="1"/>
  <c r="F428" i="1" s="1"/>
  <c r="G427" i="1"/>
  <c r="F427" i="1"/>
  <c r="E427" i="1"/>
  <c r="E426" i="1"/>
  <c r="G426" i="1" s="1"/>
  <c r="E425" i="1"/>
  <c r="F425" i="1" s="1"/>
  <c r="G424" i="1"/>
  <c r="E424" i="1"/>
  <c r="F424" i="1" s="1"/>
  <c r="G423" i="1"/>
  <c r="F423" i="1"/>
  <c r="E423" i="1"/>
  <c r="E422" i="1"/>
  <c r="G422" i="1" s="1"/>
  <c r="E421" i="1"/>
  <c r="F421" i="1" s="1"/>
  <c r="G420" i="1"/>
  <c r="E420" i="1"/>
  <c r="F420" i="1" s="1"/>
  <c r="G419" i="1"/>
  <c r="F419" i="1"/>
  <c r="E419" i="1"/>
  <c r="E418" i="1"/>
  <c r="G418" i="1" s="1"/>
  <c r="E417" i="1"/>
  <c r="F417" i="1" s="1"/>
  <c r="G416" i="1"/>
  <c r="E416" i="1"/>
  <c r="F416" i="1" s="1"/>
  <c r="G415" i="1"/>
  <c r="F415" i="1"/>
  <c r="E415" i="1"/>
  <c r="E414" i="1"/>
  <c r="G414" i="1" s="1"/>
  <c r="E413" i="1"/>
  <c r="F413" i="1" s="1"/>
  <c r="G412" i="1"/>
  <c r="E412" i="1"/>
  <c r="F412" i="1" s="1"/>
  <c r="G411" i="1"/>
  <c r="F411" i="1"/>
  <c r="E411" i="1"/>
  <c r="E410" i="1"/>
  <c r="G410" i="1" s="1"/>
  <c r="E409" i="1"/>
  <c r="F409" i="1" s="1"/>
  <c r="G408" i="1"/>
  <c r="E408" i="1"/>
  <c r="F408" i="1" s="1"/>
  <c r="G407" i="1"/>
  <c r="F407" i="1"/>
  <c r="E407" i="1"/>
  <c r="E406" i="1"/>
  <c r="G406" i="1" s="1"/>
  <c r="E405" i="1"/>
  <c r="F405" i="1" s="1"/>
  <c r="G404" i="1"/>
  <c r="E404" i="1"/>
  <c r="F404" i="1" s="1"/>
  <c r="G403" i="1"/>
  <c r="F403" i="1"/>
  <c r="E403" i="1"/>
  <c r="E402" i="1"/>
  <c r="E401" i="1"/>
  <c r="F401" i="1" s="1"/>
  <c r="G400" i="1"/>
  <c r="E400" i="1"/>
  <c r="F400" i="1" s="1"/>
  <c r="G399" i="1"/>
  <c r="F399" i="1"/>
  <c r="E399" i="1"/>
  <c r="E398" i="1"/>
  <c r="E397" i="1"/>
  <c r="F397" i="1" s="1"/>
  <c r="G396" i="1"/>
  <c r="E396" i="1"/>
  <c r="F396" i="1" s="1"/>
  <c r="G395" i="1"/>
  <c r="F395" i="1"/>
  <c r="E395" i="1"/>
  <c r="E394" i="1"/>
  <c r="E393" i="1"/>
  <c r="F393" i="1" s="1"/>
  <c r="G392" i="1"/>
  <c r="E392" i="1"/>
  <c r="F392" i="1" s="1"/>
  <c r="G391" i="1"/>
  <c r="F391" i="1"/>
  <c r="E391" i="1"/>
  <c r="E390" i="1"/>
  <c r="E389" i="1"/>
  <c r="F389" i="1" s="1"/>
  <c r="G388" i="1"/>
  <c r="E388" i="1"/>
  <c r="F388" i="1" s="1"/>
  <c r="G387" i="1"/>
  <c r="F387" i="1"/>
  <c r="E387" i="1"/>
  <c r="E386" i="1"/>
  <c r="E385" i="1"/>
  <c r="F385" i="1" s="1"/>
  <c r="G384" i="1"/>
  <c r="E384" i="1"/>
  <c r="F384" i="1" s="1"/>
  <c r="G383" i="1"/>
  <c r="F383" i="1"/>
  <c r="E383" i="1"/>
  <c r="E382" i="1"/>
  <c r="E381" i="1"/>
  <c r="F381" i="1" s="1"/>
  <c r="G380" i="1"/>
  <c r="E380" i="1"/>
  <c r="F380" i="1" s="1"/>
  <c r="G379" i="1"/>
  <c r="F379" i="1"/>
  <c r="E379" i="1"/>
  <c r="E378" i="1"/>
  <c r="E377" i="1"/>
  <c r="F377" i="1" s="1"/>
  <c r="G376" i="1"/>
  <c r="E376" i="1"/>
  <c r="F376" i="1" s="1"/>
  <c r="G375" i="1"/>
  <c r="F375" i="1"/>
  <c r="E375" i="1"/>
  <c r="F374" i="1"/>
  <c r="E374" i="1"/>
  <c r="G374" i="1" s="1"/>
  <c r="E373" i="1"/>
  <c r="G372" i="1"/>
  <c r="E372" i="1"/>
  <c r="F372" i="1" s="1"/>
  <c r="G371" i="1"/>
  <c r="F371" i="1"/>
  <c r="E371" i="1"/>
  <c r="F370" i="1"/>
  <c r="E370" i="1"/>
  <c r="G370" i="1" s="1"/>
  <c r="E369" i="1"/>
  <c r="G368" i="1"/>
  <c r="E368" i="1"/>
  <c r="F368" i="1" s="1"/>
  <c r="G367" i="1"/>
  <c r="F367" i="1"/>
  <c r="E367" i="1"/>
  <c r="F366" i="1"/>
  <c r="E366" i="1"/>
  <c r="G366" i="1" s="1"/>
  <c r="E365" i="1"/>
  <c r="G364" i="1"/>
  <c r="E364" i="1"/>
  <c r="F364" i="1" s="1"/>
  <c r="G363" i="1"/>
  <c r="F363" i="1"/>
  <c r="E363" i="1"/>
  <c r="F362" i="1"/>
  <c r="E362" i="1"/>
  <c r="G362" i="1" s="1"/>
  <c r="E361" i="1"/>
  <c r="G360" i="1"/>
  <c r="E360" i="1"/>
  <c r="F360" i="1" s="1"/>
  <c r="G359" i="1"/>
  <c r="F359" i="1"/>
  <c r="E359" i="1"/>
  <c r="F358" i="1"/>
  <c r="E358" i="1"/>
  <c r="G358" i="1" s="1"/>
  <c r="E357" i="1"/>
  <c r="G356" i="1"/>
  <c r="E356" i="1"/>
  <c r="F356" i="1" s="1"/>
  <c r="G355" i="1"/>
  <c r="F355" i="1"/>
  <c r="E355" i="1"/>
  <c r="F354" i="1"/>
  <c r="E354" i="1"/>
  <c r="G354" i="1" s="1"/>
  <c r="E353" i="1"/>
  <c r="G352" i="1"/>
  <c r="E352" i="1"/>
  <c r="F352" i="1" s="1"/>
  <c r="G351" i="1"/>
  <c r="F351" i="1"/>
  <c r="E351" i="1"/>
  <c r="F350" i="1"/>
  <c r="E350" i="1"/>
  <c r="G350" i="1" s="1"/>
  <c r="E349" i="1"/>
  <c r="G348" i="1"/>
  <c r="E348" i="1"/>
  <c r="F348" i="1" s="1"/>
  <c r="G347" i="1"/>
  <c r="F347" i="1"/>
  <c r="E347" i="1"/>
  <c r="F346" i="1"/>
  <c r="E346" i="1"/>
  <c r="G346" i="1" s="1"/>
  <c r="E345" i="1"/>
  <c r="G344" i="1"/>
  <c r="E344" i="1"/>
  <c r="F344" i="1" s="1"/>
  <c r="G343" i="1"/>
  <c r="F343" i="1"/>
  <c r="E343" i="1"/>
  <c r="F342" i="1"/>
  <c r="E342" i="1"/>
  <c r="G342" i="1" s="1"/>
  <c r="E341" i="1"/>
  <c r="G340" i="1"/>
  <c r="E340" i="1"/>
  <c r="F340" i="1" s="1"/>
  <c r="G339" i="1"/>
  <c r="F339" i="1"/>
  <c r="E339" i="1"/>
  <c r="F338" i="1"/>
  <c r="E338" i="1"/>
  <c r="G338" i="1" s="1"/>
  <c r="E337" i="1"/>
  <c r="G336" i="1"/>
  <c r="E336" i="1"/>
  <c r="F336" i="1" s="1"/>
  <c r="G335" i="1"/>
  <c r="F335" i="1"/>
  <c r="E335" i="1"/>
  <c r="F334" i="1"/>
  <c r="E334" i="1"/>
  <c r="G334" i="1" s="1"/>
  <c r="E333" i="1"/>
  <c r="G332" i="1"/>
  <c r="E332" i="1"/>
  <c r="F332" i="1" s="1"/>
  <c r="G331" i="1"/>
  <c r="F331" i="1"/>
  <c r="E331" i="1"/>
  <c r="F330" i="1"/>
  <c r="E330" i="1"/>
  <c r="G330" i="1" s="1"/>
  <c r="E329" i="1"/>
  <c r="G328" i="1"/>
  <c r="E328" i="1"/>
  <c r="F328" i="1" s="1"/>
  <c r="G327" i="1"/>
  <c r="F327" i="1"/>
  <c r="E327" i="1"/>
  <c r="F326" i="1"/>
  <c r="E326" i="1"/>
  <c r="G326" i="1" s="1"/>
  <c r="E325" i="1"/>
  <c r="G324" i="1"/>
  <c r="E324" i="1"/>
  <c r="F324" i="1" s="1"/>
  <c r="G323" i="1"/>
  <c r="F323" i="1"/>
  <c r="E323" i="1"/>
  <c r="F322" i="1"/>
  <c r="E322" i="1"/>
  <c r="G322" i="1" s="1"/>
  <c r="E321" i="1"/>
  <c r="G320" i="1"/>
  <c r="E320" i="1"/>
  <c r="F320" i="1" s="1"/>
  <c r="G319" i="1"/>
  <c r="F319" i="1"/>
  <c r="E319" i="1"/>
  <c r="F318" i="1"/>
  <c r="E318" i="1"/>
  <c r="G318" i="1" s="1"/>
  <c r="E317" i="1"/>
  <c r="G316" i="1"/>
  <c r="E316" i="1"/>
  <c r="F316" i="1" s="1"/>
  <c r="G315" i="1"/>
  <c r="F315" i="1"/>
  <c r="E315" i="1"/>
  <c r="F314" i="1"/>
  <c r="E314" i="1"/>
  <c r="G314" i="1" s="1"/>
  <c r="E313" i="1"/>
  <c r="G312" i="1"/>
  <c r="E312" i="1"/>
  <c r="F312" i="1" s="1"/>
  <c r="G311" i="1"/>
  <c r="F311" i="1"/>
  <c r="E311" i="1"/>
  <c r="F310" i="1"/>
  <c r="E310" i="1"/>
  <c r="G310" i="1" s="1"/>
  <c r="E309" i="1"/>
  <c r="G308" i="1"/>
  <c r="E308" i="1"/>
  <c r="F308" i="1" s="1"/>
  <c r="G307" i="1"/>
  <c r="F307" i="1"/>
  <c r="E307" i="1"/>
  <c r="F306" i="1"/>
  <c r="E306" i="1"/>
  <c r="G306" i="1" s="1"/>
  <c r="E305" i="1"/>
  <c r="G304" i="1"/>
  <c r="E304" i="1"/>
  <c r="F304" i="1" s="1"/>
  <c r="G303" i="1"/>
  <c r="F303" i="1"/>
  <c r="E303" i="1"/>
  <c r="F302" i="1"/>
  <c r="E302" i="1"/>
  <c r="G302" i="1" s="1"/>
  <c r="E301" i="1"/>
  <c r="G300" i="1"/>
  <c r="E300" i="1"/>
  <c r="F300" i="1" s="1"/>
  <c r="G299" i="1"/>
  <c r="F299" i="1"/>
  <c r="E299" i="1"/>
  <c r="F298" i="1"/>
  <c r="E298" i="1"/>
  <c r="G298" i="1" s="1"/>
  <c r="E297" i="1"/>
  <c r="G296" i="1"/>
  <c r="E296" i="1"/>
  <c r="F296" i="1" s="1"/>
  <c r="G295" i="1"/>
  <c r="F295" i="1"/>
  <c r="E295" i="1"/>
  <c r="F294" i="1"/>
  <c r="E294" i="1"/>
  <c r="G294" i="1" s="1"/>
  <c r="E293" i="1"/>
  <c r="E292" i="1"/>
  <c r="G291" i="1"/>
  <c r="F291" i="1"/>
  <c r="E291" i="1"/>
  <c r="G290" i="1"/>
  <c r="E290" i="1"/>
  <c r="F290" i="1" s="1"/>
  <c r="E289" i="1"/>
  <c r="E288" i="1"/>
  <c r="F288" i="1" s="1"/>
  <c r="G287" i="1"/>
  <c r="F287" i="1"/>
  <c r="E287" i="1"/>
  <c r="E286" i="1"/>
  <c r="E285" i="1"/>
  <c r="G285" i="1" s="1"/>
  <c r="E284" i="1"/>
  <c r="G283" i="1"/>
  <c r="F283" i="1"/>
  <c r="E283" i="1"/>
  <c r="G282" i="1"/>
  <c r="E282" i="1"/>
  <c r="F282" i="1" s="1"/>
  <c r="E281" i="1"/>
  <c r="E280" i="1"/>
  <c r="G279" i="1"/>
  <c r="F279" i="1"/>
  <c r="E279" i="1"/>
  <c r="E278" i="1"/>
  <c r="F278" i="1" s="1"/>
  <c r="E277" i="1"/>
  <c r="E276" i="1"/>
  <c r="G275" i="1"/>
  <c r="F275" i="1"/>
  <c r="E275" i="1"/>
  <c r="G274" i="1"/>
  <c r="E274" i="1"/>
  <c r="F274" i="1" s="1"/>
  <c r="E273" i="1"/>
  <c r="E272" i="1"/>
  <c r="G271" i="1"/>
  <c r="F271" i="1"/>
  <c r="E271" i="1"/>
  <c r="E270" i="1"/>
  <c r="F270" i="1" s="1"/>
  <c r="E269" i="1"/>
  <c r="E268" i="1"/>
  <c r="G267" i="1"/>
  <c r="F267" i="1"/>
  <c r="E267" i="1"/>
  <c r="G266" i="1"/>
  <c r="E266" i="1"/>
  <c r="F266" i="1" s="1"/>
  <c r="F265" i="1"/>
  <c r="E265" i="1"/>
  <c r="G265" i="1" s="1"/>
  <c r="G264" i="1"/>
  <c r="E264" i="1"/>
  <c r="F264" i="1" s="1"/>
  <c r="G263" i="1"/>
  <c r="F263" i="1"/>
  <c r="E263" i="1"/>
  <c r="E262" i="1"/>
  <c r="F262" i="1" s="1"/>
  <c r="F261" i="1"/>
  <c r="E261" i="1"/>
  <c r="G261" i="1" s="1"/>
  <c r="E260" i="1"/>
  <c r="F260" i="1" s="1"/>
  <c r="G259" i="1"/>
  <c r="F259" i="1"/>
  <c r="E259" i="1"/>
  <c r="G258" i="1"/>
  <c r="E258" i="1"/>
  <c r="F258" i="1" s="1"/>
  <c r="F257" i="1"/>
  <c r="E257" i="1"/>
  <c r="G257" i="1" s="1"/>
  <c r="G256" i="1"/>
  <c r="E256" i="1"/>
  <c r="F256" i="1" s="1"/>
  <c r="G255" i="1"/>
  <c r="F255" i="1"/>
  <c r="E255" i="1"/>
  <c r="E254" i="1"/>
  <c r="F254" i="1" s="1"/>
  <c r="F253" i="1"/>
  <c r="E253" i="1"/>
  <c r="G253" i="1" s="1"/>
  <c r="E252" i="1"/>
  <c r="F252" i="1" s="1"/>
  <c r="G251" i="1"/>
  <c r="F251" i="1"/>
  <c r="E251" i="1"/>
  <c r="G250" i="1"/>
  <c r="E250" i="1"/>
  <c r="F250" i="1" s="1"/>
  <c r="F249" i="1"/>
  <c r="E249" i="1"/>
  <c r="G249" i="1" s="1"/>
  <c r="G248" i="1"/>
  <c r="E248" i="1"/>
  <c r="F248" i="1" s="1"/>
  <c r="G247" i="1"/>
  <c r="F247" i="1"/>
  <c r="E247" i="1"/>
  <c r="F246" i="1"/>
  <c r="E246" i="1"/>
  <c r="G246" i="1" s="1"/>
  <c r="F245" i="1"/>
  <c r="E245" i="1"/>
  <c r="G245" i="1" s="1"/>
  <c r="G244" i="1"/>
  <c r="E244" i="1"/>
  <c r="F244" i="1" s="1"/>
  <c r="G243" i="1"/>
  <c r="F243" i="1"/>
  <c r="E243" i="1"/>
  <c r="F242" i="1"/>
  <c r="E242" i="1"/>
  <c r="G242" i="1" s="1"/>
  <c r="F241" i="1"/>
  <c r="E241" i="1"/>
  <c r="G241" i="1" s="1"/>
  <c r="G240" i="1"/>
  <c r="E240" i="1"/>
  <c r="F240" i="1" s="1"/>
  <c r="G239" i="1"/>
  <c r="F239" i="1"/>
  <c r="E239" i="1"/>
  <c r="F238" i="1"/>
  <c r="E238" i="1"/>
  <c r="G238" i="1" s="1"/>
  <c r="F237" i="1"/>
  <c r="E237" i="1"/>
  <c r="G237" i="1" s="1"/>
  <c r="G236" i="1"/>
  <c r="E236" i="1"/>
  <c r="F236" i="1" s="1"/>
  <c r="G235" i="1"/>
  <c r="F235" i="1"/>
  <c r="E235" i="1"/>
  <c r="F234" i="1"/>
  <c r="E234" i="1"/>
  <c r="G234" i="1" s="1"/>
  <c r="F233" i="1"/>
  <c r="E233" i="1"/>
  <c r="G233" i="1" s="1"/>
  <c r="G232" i="1"/>
  <c r="E232" i="1"/>
  <c r="F232" i="1" s="1"/>
  <c r="G231" i="1"/>
  <c r="F231" i="1"/>
  <c r="E231" i="1"/>
  <c r="F230" i="1"/>
  <c r="E230" i="1"/>
  <c r="G230" i="1" s="1"/>
  <c r="F229" i="1"/>
  <c r="E229" i="1"/>
  <c r="G229" i="1" s="1"/>
  <c r="G228" i="1"/>
  <c r="E228" i="1"/>
  <c r="F228" i="1" s="1"/>
  <c r="G227" i="1"/>
  <c r="F227" i="1"/>
  <c r="E227" i="1"/>
  <c r="G226" i="1"/>
  <c r="F226" i="1"/>
  <c r="E226" i="1"/>
  <c r="F225" i="1"/>
  <c r="E225" i="1"/>
  <c r="G225" i="1" s="1"/>
  <c r="G224" i="1"/>
  <c r="E224" i="1"/>
  <c r="F224" i="1" s="1"/>
  <c r="G223" i="1"/>
  <c r="F223" i="1"/>
  <c r="E223" i="1"/>
  <c r="F222" i="1"/>
  <c r="E222" i="1"/>
  <c r="G222" i="1" s="1"/>
  <c r="F221" i="1"/>
  <c r="E221" i="1"/>
  <c r="G221" i="1" s="1"/>
  <c r="G220" i="1"/>
  <c r="E220" i="1"/>
  <c r="F220" i="1" s="1"/>
  <c r="G219" i="1"/>
  <c r="F219" i="1"/>
  <c r="E219" i="1"/>
  <c r="G218" i="1"/>
  <c r="F218" i="1"/>
  <c r="E218" i="1"/>
  <c r="F217" i="1"/>
  <c r="E217" i="1"/>
  <c r="G217" i="1" s="1"/>
  <c r="G216" i="1"/>
  <c r="E216" i="1"/>
  <c r="F216" i="1" s="1"/>
  <c r="G215" i="1"/>
  <c r="F215" i="1"/>
  <c r="E215" i="1"/>
  <c r="F214" i="1"/>
  <c r="E214" i="1"/>
  <c r="G214" i="1" s="1"/>
  <c r="F213" i="1"/>
  <c r="E213" i="1"/>
  <c r="G213" i="1" s="1"/>
  <c r="G212" i="1"/>
  <c r="E212" i="1"/>
  <c r="F212" i="1" s="1"/>
  <c r="G211" i="1"/>
  <c r="F211" i="1"/>
  <c r="E211" i="1"/>
  <c r="G210" i="1"/>
  <c r="F210" i="1"/>
  <c r="E210" i="1"/>
  <c r="F209" i="1"/>
  <c r="E209" i="1"/>
  <c r="G209" i="1" s="1"/>
  <c r="G208" i="1"/>
  <c r="E208" i="1"/>
  <c r="F208" i="1" s="1"/>
  <c r="G207" i="1"/>
  <c r="F207" i="1"/>
  <c r="E207" i="1"/>
  <c r="F206" i="1"/>
  <c r="E206" i="1"/>
  <c r="G206" i="1" s="1"/>
  <c r="F205" i="1"/>
  <c r="E205" i="1"/>
  <c r="G205" i="1" s="1"/>
  <c r="G204" i="1"/>
  <c r="E204" i="1"/>
  <c r="F204" i="1" s="1"/>
  <c r="G203" i="1"/>
  <c r="F203" i="1"/>
  <c r="E203" i="1"/>
  <c r="G202" i="1"/>
  <c r="F202" i="1"/>
  <c r="E202" i="1"/>
  <c r="F201" i="1"/>
  <c r="E201" i="1"/>
  <c r="G201" i="1" s="1"/>
  <c r="G200" i="1"/>
  <c r="E200" i="1"/>
  <c r="F200" i="1" s="1"/>
  <c r="G199" i="1"/>
  <c r="F199" i="1"/>
  <c r="E199" i="1"/>
  <c r="F198" i="1"/>
  <c r="E198" i="1"/>
  <c r="G198" i="1" s="1"/>
  <c r="F197" i="1"/>
  <c r="E197" i="1"/>
  <c r="G197" i="1" s="1"/>
  <c r="G196" i="1"/>
  <c r="E196" i="1"/>
  <c r="F196" i="1" s="1"/>
  <c r="G195" i="1"/>
  <c r="F195" i="1"/>
  <c r="E195" i="1"/>
  <c r="G194" i="1"/>
  <c r="F194" i="1"/>
  <c r="E194" i="1"/>
  <c r="F193" i="1"/>
  <c r="E193" i="1"/>
  <c r="G193" i="1" s="1"/>
  <c r="G192" i="1"/>
  <c r="E192" i="1"/>
  <c r="F192" i="1" s="1"/>
  <c r="G191" i="1"/>
  <c r="F191" i="1"/>
  <c r="E191" i="1"/>
  <c r="F190" i="1"/>
  <c r="E190" i="1"/>
  <c r="G190" i="1" s="1"/>
  <c r="F189" i="1"/>
  <c r="E189" i="1"/>
  <c r="G189" i="1" s="1"/>
  <c r="G188" i="1"/>
  <c r="E188" i="1"/>
  <c r="F188" i="1" s="1"/>
  <c r="G187" i="1"/>
  <c r="F187" i="1"/>
  <c r="E187" i="1"/>
  <c r="G186" i="1"/>
  <c r="F186" i="1"/>
  <c r="E186" i="1"/>
  <c r="F185" i="1"/>
  <c r="E185" i="1"/>
  <c r="G185" i="1" s="1"/>
  <c r="G184" i="1"/>
  <c r="E184" i="1"/>
  <c r="F184" i="1" s="1"/>
  <c r="G183" i="1"/>
  <c r="F183" i="1"/>
  <c r="E183" i="1"/>
  <c r="F182" i="1"/>
  <c r="E182" i="1"/>
  <c r="G182" i="1" s="1"/>
  <c r="F181" i="1"/>
  <c r="E181" i="1"/>
  <c r="G181" i="1" s="1"/>
  <c r="G180" i="1"/>
  <c r="E180" i="1"/>
  <c r="F180" i="1" s="1"/>
  <c r="G179" i="1"/>
  <c r="F179" i="1"/>
  <c r="E179" i="1"/>
  <c r="G178" i="1"/>
  <c r="F178" i="1"/>
  <c r="E178" i="1"/>
  <c r="F177" i="1"/>
  <c r="E177" i="1"/>
  <c r="G177" i="1" s="1"/>
  <c r="G176" i="1"/>
  <c r="E176" i="1"/>
  <c r="F176" i="1" s="1"/>
  <c r="G175" i="1"/>
  <c r="F175" i="1"/>
  <c r="E175" i="1"/>
  <c r="F174" i="1"/>
  <c r="E174" i="1"/>
  <c r="G174" i="1" s="1"/>
  <c r="F173" i="1"/>
  <c r="E173" i="1"/>
  <c r="G173" i="1" s="1"/>
  <c r="G172" i="1"/>
  <c r="E172" i="1"/>
  <c r="F172" i="1" s="1"/>
  <c r="G171" i="1"/>
  <c r="F171" i="1"/>
  <c r="E171" i="1"/>
  <c r="G170" i="1"/>
  <c r="F170" i="1"/>
  <c r="E170" i="1"/>
  <c r="F169" i="1"/>
  <c r="E169" i="1"/>
  <c r="G169" i="1" s="1"/>
  <c r="G168" i="1"/>
  <c r="E168" i="1"/>
  <c r="F168" i="1" s="1"/>
  <c r="G167" i="1"/>
  <c r="F167" i="1"/>
  <c r="E167" i="1"/>
  <c r="F166" i="1"/>
  <c r="E166" i="1"/>
  <c r="G166" i="1" s="1"/>
  <c r="F165" i="1"/>
  <c r="E165" i="1"/>
  <c r="G165" i="1" s="1"/>
  <c r="G164" i="1"/>
  <c r="E164" i="1"/>
  <c r="F164" i="1" s="1"/>
  <c r="G163" i="1"/>
  <c r="F163" i="1"/>
  <c r="E163" i="1"/>
  <c r="G162" i="1"/>
  <c r="F162" i="1"/>
  <c r="E162" i="1"/>
  <c r="F161" i="1"/>
  <c r="E161" i="1"/>
  <c r="G161" i="1" s="1"/>
  <c r="G160" i="1"/>
  <c r="E160" i="1"/>
  <c r="F160" i="1" s="1"/>
  <c r="G159" i="1"/>
  <c r="F159" i="1"/>
  <c r="E159" i="1"/>
  <c r="F158" i="1"/>
  <c r="E158" i="1"/>
  <c r="G158" i="1" s="1"/>
  <c r="F157" i="1"/>
  <c r="E157" i="1"/>
  <c r="G157" i="1" s="1"/>
  <c r="G156" i="1"/>
  <c r="E156" i="1"/>
  <c r="F156" i="1" s="1"/>
  <c r="G155" i="1"/>
  <c r="F155" i="1"/>
  <c r="E155" i="1"/>
  <c r="G154" i="1"/>
  <c r="F154" i="1"/>
  <c r="E154" i="1"/>
  <c r="F153" i="1"/>
  <c r="E153" i="1"/>
  <c r="G153" i="1" s="1"/>
  <c r="G152" i="1"/>
  <c r="E152" i="1"/>
  <c r="F152" i="1" s="1"/>
  <c r="G151" i="1"/>
  <c r="F151" i="1"/>
  <c r="E151" i="1"/>
  <c r="F150" i="1"/>
  <c r="E150" i="1"/>
  <c r="G150" i="1" s="1"/>
  <c r="F149" i="1"/>
  <c r="E149" i="1"/>
  <c r="G149" i="1" s="1"/>
  <c r="G148" i="1"/>
  <c r="E148" i="1"/>
  <c r="F148" i="1" s="1"/>
  <c r="G147" i="1"/>
  <c r="F147" i="1"/>
  <c r="E147" i="1"/>
  <c r="G146" i="1"/>
  <c r="F146" i="1"/>
  <c r="E146" i="1"/>
  <c r="F145" i="1"/>
  <c r="E145" i="1"/>
  <c r="G145" i="1" s="1"/>
  <c r="G144" i="1"/>
  <c r="E144" i="1"/>
  <c r="F144" i="1" s="1"/>
  <c r="G143" i="1"/>
  <c r="F143" i="1"/>
  <c r="E143" i="1"/>
  <c r="F142" i="1"/>
  <c r="E142" i="1"/>
  <c r="G142" i="1" s="1"/>
  <c r="F141" i="1"/>
  <c r="E141" i="1"/>
  <c r="G141" i="1" s="1"/>
  <c r="G140" i="1"/>
  <c r="E140" i="1"/>
  <c r="F140" i="1" s="1"/>
  <c r="G139" i="1"/>
  <c r="F139" i="1"/>
  <c r="E139" i="1"/>
  <c r="G138" i="1"/>
  <c r="F138" i="1"/>
  <c r="E138" i="1"/>
  <c r="F137" i="1"/>
  <c r="E137" i="1"/>
  <c r="G137" i="1" s="1"/>
  <c r="G136" i="1"/>
  <c r="E136" i="1"/>
  <c r="F136" i="1" s="1"/>
  <c r="G135" i="1"/>
  <c r="F135" i="1"/>
  <c r="E135" i="1"/>
  <c r="F134" i="1"/>
  <c r="E134" i="1"/>
  <c r="G134" i="1" s="1"/>
  <c r="F133" i="1"/>
  <c r="E133" i="1"/>
  <c r="G133" i="1" s="1"/>
  <c r="G132" i="1"/>
  <c r="E132" i="1"/>
  <c r="F132" i="1" s="1"/>
  <c r="G131" i="1"/>
  <c r="F131" i="1"/>
  <c r="E131" i="1"/>
  <c r="G130" i="1"/>
  <c r="F130" i="1"/>
  <c r="E130" i="1"/>
  <c r="F129" i="1"/>
  <c r="E129" i="1"/>
  <c r="G129" i="1" s="1"/>
  <c r="G128" i="1"/>
  <c r="E128" i="1"/>
  <c r="F128" i="1" s="1"/>
  <c r="G127" i="1"/>
  <c r="F127" i="1"/>
  <c r="E127" i="1"/>
  <c r="F126" i="1"/>
  <c r="E126" i="1"/>
  <c r="G126" i="1" s="1"/>
  <c r="F125" i="1"/>
  <c r="E125" i="1"/>
  <c r="G125" i="1" s="1"/>
  <c r="G124" i="1"/>
  <c r="E124" i="1"/>
  <c r="F124" i="1" s="1"/>
  <c r="G123" i="1"/>
  <c r="F123" i="1"/>
  <c r="E123" i="1"/>
  <c r="G122" i="1"/>
  <c r="F122" i="1"/>
  <c r="E122" i="1"/>
  <c r="F121" i="1"/>
  <c r="E121" i="1"/>
  <c r="G121" i="1" s="1"/>
  <c r="G120" i="1"/>
  <c r="E120" i="1"/>
  <c r="F120" i="1" s="1"/>
  <c r="G119" i="1"/>
  <c r="E119" i="1"/>
  <c r="F119" i="1" s="1"/>
  <c r="F118" i="1"/>
  <c r="E118" i="1"/>
  <c r="G118" i="1" s="1"/>
  <c r="E117" i="1"/>
  <c r="G117" i="1" s="1"/>
  <c r="G116" i="1"/>
  <c r="F116" i="1"/>
  <c r="E116" i="1"/>
  <c r="G115" i="1"/>
  <c r="E115" i="1"/>
  <c r="F115" i="1" s="1"/>
  <c r="F114" i="1"/>
  <c r="E114" i="1"/>
  <c r="G114" i="1" s="1"/>
  <c r="E113" i="1"/>
  <c r="G113" i="1" s="1"/>
  <c r="G112" i="1"/>
  <c r="F112" i="1"/>
  <c r="E112" i="1"/>
  <c r="G111" i="1"/>
  <c r="E111" i="1"/>
  <c r="F111" i="1" s="1"/>
  <c r="F110" i="1"/>
  <c r="E110" i="1"/>
  <c r="G110" i="1" s="1"/>
  <c r="E109" i="1"/>
  <c r="G109" i="1" s="1"/>
  <c r="G108" i="1"/>
  <c r="F108" i="1"/>
  <c r="E108" i="1"/>
  <c r="G107" i="1"/>
  <c r="E107" i="1"/>
  <c r="F107" i="1" s="1"/>
  <c r="F106" i="1"/>
  <c r="E106" i="1"/>
  <c r="G106" i="1" s="1"/>
  <c r="E105" i="1"/>
  <c r="G105" i="1" s="1"/>
  <c r="G104" i="1"/>
  <c r="F104" i="1"/>
  <c r="E104" i="1"/>
  <c r="G103" i="1"/>
  <c r="E103" i="1"/>
  <c r="F103" i="1" s="1"/>
  <c r="F102" i="1"/>
  <c r="E102" i="1"/>
  <c r="G102" i="1" s="1"/>
  <c r="E101" i="1"/>
  <c r="G101" i="1" s="1"/>
  <c r="G100" i="1"/>
  <c r="F100" i="1"/>
  <c r="E100" i="1"/>
  <c r="G99" i="1"/>
  <c r="E99" i="1"/>
  <c r="F99" i="1" s="1"/>
  <c r="F98" i="1"/>
  <c r="E98" i="1"/>
  <c r="G98" i="1" s="1"/>
  <c r="E97" i="1"/>
  <c r="G97" i="1" s="1"/>
  <c r="G96" i="1"/>
  <c r="F96" i="1"/>
  <c r="E96" i="1"/>
  <c r="G95" i="1"/>
  <c r="E95" i="1"/>
  <c r="F95" i="1" s="1"/>
  <c r="F94" i="1"/>
  <c r="E94" i="1"/>
  <c r="G94" i="1" s="1"/>
  <c r="E93" i="1"/>
  <c r="G93" i="1" s="1"/>
  <c r="G92" i="1"/>
  <c r="F92" i="1"/>
  <c r="E92" i="1"/>
  <c r="G91" i="1"/>
  <c r="E91" i="1"/>
  <c r="F91" i="1" s="1"/>
  <c r="F90" i="1"/>
  <c r="E90" i="1"/>
  <c r="G90" i="1" s="1"/>
  <c r="E89" i="1"/>
  <c r="G89" i="1" s="1"/>
  <c r="G88" i="1"/>
  <c r="F88" i="1"/>
  <c r="E88" i="1"/>
  <c r="G87" i="1"/>
  <c r="E87" i="1"/>
  <c r="F87" i="1" s="1"/>
  <c r="F86" i="1"/>
  <c r="E86" i="1"/>
  <c r="G86" i="1" s="1"/>
  <c r="E85" i="1"/>
  <c r="G85" i="1" s="1"/>
  <c r="G84" i="1"/>
  <c r="F84" i="1"/>
  <c r="E84" i="1"/>
  <c r="G83" i="1"/>
  <c r="E83" i="1"/>
  <c r="F83" i="1" s="1"/>
  <c r="F82" i="1"/>
  <c r="E82" i="1"/>
  <c r="G82" i="1" s="1"/>
  <c r="E81" i="1"/>
  <c r="G81" i="1" s="1"/>
  <c r="G80" i="1"/>
  <c r="F80" i="1"/>
  <c r="E80" i="1"/>
  <c r="G79" i="1"/>
  <c r="E79" i="1"/>
  <c r="F79" i="1" s="1"/>
  <c r="F78" i="1"/>
  <c r="E78" i="1"/>
  <c r="G78" i="1" s="1"/>
  <c r="E77" i="1"/>
  <c r="G77" i="1" s="1"/>
  <c r="G76" i="1"/>
  <c r="F76" i="1"/>
  <c r="E76" i="1"/>
  <c r="E75" i="1"/>
  <c r="F75" i="1" s="1"/>
  <c r="F74" i="1"/>
  <c r="E74" i="1"/>
  <c r="G74" i="1" s="1"/>
  <c r="E73" i="1"/>
  <c r="G73" i="1" s="1"/>
  <c r="G72" i="1"/>
  <c r="F72" i="1"/>
  <c r="E72" i="1"/>
  <c r="E71" i="1"/>
  <c r="G71" i="1" s="1"/>
  <c r="F70" i="1"/>
  <c r="E70" i="1"/>
  <c r="G70" i="1" s="1"/>
  <c r="E69" i="1"/>
  <c r="G69" i="1" s="1"/>
  <c r="G68" i="1"/>
  <c r="F68" i="1"/>
  <c r="E68" i="1"/>
  <c r="E67" i="1"/>
  <c r="F67" i="1" s="1"/>
  <c r="F66" i="1"/>
  <c r="E66" i="1"/>
  <c r="G66" i="1" s="1"/>
  <c r="G65" i="1"/>
  <c r="E65" i="1"/>
  <c r="F65" i="1" s="1"/>
  <c r="G64" i="1"/>
  <c r="F64" i="1"/>
  <c r="E64" i="1"/>
  <c r="E63" i="1"/>
  <c r="G63" i="1" s="1"/>
  <c r="F62" i="1"/>
  <c r="E62" i="1"/>
  <c r="G62" i="1" s="1"/>
  <c r="G61" i="1"/>
  <c r="E61" i="1"/>
  <c r="F61" i="1" s="1"/>
  <c r="G60" i="1"/>
  <c r="F60" i="1"/>
  <c r="E60" i="1"/>
  <c r="E59" i="1"/>
  <c r="G59" i="1" s="1"/>
  <c r="F58" i="1"/>
  <c r="E58" i="1"/>
  <c r="G58" i="1" s="1"/>
  <c r="G57" i="1"/>
  <c r="E57" i="1"/>
  <c r="F57" i="1" s="1"/>
  <c r="G56" i="1"/>
  <c r="F56" i="1"/>
  <c r="E56" i="1"/>
  <c r="E55" i="1"/>
  <c r="G55" i="1" s="1"/>
  <c r="F54" i="1"/>
  <c r="E54" i="1"/>
  <c r="G54" i="1" s="1"/>
  <c r="G53" i="1"/>
  <c r="E53" i="1"/>
  <c r="F53" i="1" s="1"/>
  <c r="G52" i="1"/>
  <c r="F52" i="1"/>
  <c r="E52" i="1"/>
  <c r="E51" i="1"/>
  <c r="F51" i="1" s="1"/>
  <c r="F50" i="1"/>
  <c r="E50" i="1"/>
  <c r="G50" i="1" s="1"/>
  <c r="G49" i="1"/>
  <c r="E49" i="1"/>
  <c r="F49" i="1" s="1"/>
  <c r="G48" i="1"/>
  <c r="F48" i="1"/>
  <c r="E48" i="1"/>
  <c r="E47" i="1"/>
  <c r="F47" i="1" s="1"/>
  <c r="F46" i="1"/>
  <c r="E46" i="1"/>
  <c r="G46" i="1" s="1"/>
  <c r="G45" i="1"/>
  <c r="E45" i="1"/>
  <c r="F45" i="1" s="1"/>
  <c r="G44" i="1"/>
  <c r="F44" i="1"/>
  <c r="E44" i="1"/>
  <c r="E43" i="1"/>
  <c r="G43" i="1" s="1"/>
  <c r="F42" i="1"/>
  <c r="E42" i="1"/>
  <c r="G42" i="1" s="1"/>
  <c r="G41" i="1"/>
  <c r="E41" i="1"/>
  <c r="F41" i="1" s="1"/>
  <c r="G40" i="1"/>
  <c r="F40" i="1"/>
  <c r="E40" i="1"/>
  <c r="E39" i="1"/>
  <c r="F39" i="1" s="1"/>
  <c r="F38" i="1"/>
  <c r="E38" i="1"/>
  <c r="G38" i="1" s="1"/>
  <c r="G37" i="1"/>
  <c r="E37" i="1"/>
  <c r="F37" i="1" s="1"/>
  <c r="G36" i="1"/>
  <c r="F36" i="1"/>
  <c r="E36" i="1"/>
  <c r="E35" i="1"/>
  <c r="F35" i="1" s="1"/>
  <c r="F34" i="1"/>
  <c r="E34" i="1"/>
  <c r="G34" i="1" s="1"/>
  <c r="G33" i="1"/>
  <c r="E33" i="1"/>
  <c r="F33" i="1" s="1"/>
  <c r="G32" i="1"/>
  <c r="F32" i="1"/>
  <c r="E32" i="1"/>
  <c r="E31" i="1"/>
  <c r="G31" i="1" s="1"/>
  <c r="F30" i="1"/>
  <c r="E30" i="1"/>
  <c r="G30" i="1" s="1"/>
  <c r="G29" i="1"/>
  <c r="E29" i="1"/>
  <c r="F29" i="1" s="1"/>
  <c r="G28" i="1"/>
  <c r="F28" i="1"/>
  <c r="E28" i="1"/>
  <c r="E27" i="1"/>
  <c r="G27" i="1" s="1"/>
  <c r="F26" i="1"/>
  <c r="E26" i="1"/>
  <c r="G26" i="1" s="1"/>
  <c r="G25" i="1"/>
  <c r="E25" i="1"/>
  <c r="F25" i="1" s="1"/>
  <c r="G24" i="1"/>
  <c r="F24" i="1"/>
  <c r="E24" i="1"/>
  <c r="E23" i="1"/>
  <c r="F23" i="1" s="1"/>
  <c r="F22" i="1"/>
  <c r="E22" i="1"/>
  <c r="G22" i="1" s="1"/>
  <c r="G21" i="1"/>
  <c r="E21" i="1"/>
  <c r="F21" i="1" s="1"/>
  <c r="G20" i="1"/>
  <c r="F20" i="1"/>
  <c r="E20" i="1"/>
  <c r="E19" i="1"/>
  <c r="G19" i="1" s="1"/>
  <c r="F18" i="1"/>
  <c r="E18" i="1"/>
  <c r="G18" i="1" s="1"/>
  <c r="G17" i="1"/>
  <c r="E17" i="1"/>
  <c r="F17" i="1" s="1"/>
  <c r="G16" i="1"/>
  <c r="F16" i="1"/>
  <c r="E16" i="1"/>
  <c r="E15" i="1"/>
  <c r="G15" i="1" s="1"/>
  <c r="F14" i="1"/>
  <c r="E14" i="1"/>
  <c r="G14" i="1" s="1"/>
  <c r="G13" i="1"/>
  <c r="E13" i="1"/>
  <c r="F13" i="1" s="1"/>
  <c r="G12" i="1"/>
  <c r="F12" i="1"/>
  <c r="E12" i="1"/>
  <c r="E11" i="1"/>
  <c r="F11" i="1" s="1"/>
  <c r="F10" i="1"/>
  <c r="E10" i="1"/>
  <c r="G10" i="1" s="1"/>
  <c r="G9" i="1"/>
  <c r="E9" i="1"/>
  <c r="F9" i="1" s="1"/>
  <c r="G8" i="1"/>
  <c r="F8" i="1"/>
  <c r="E8" i="1"/>
  <c r="E7" i="1"/>
  <c r="F7" i="1" s="1"/>
  <c r="F6" i="1"/>
  <c r="E6" i="1"/>
  <c r="G6" i="1" s="1"/>
  <c r="G5" i="1"/>
  <c r="E5" i="1"/>
  <c r="F5" i="1" s="1"/>
  <c r="G4" i="1"/>
  <c r="F4" i="1"/>
  <c r="E4" i="1"/>
  <c r="E3" i="1"/>
  <c r="G3" i="1" s="1"/>
  <c r="P7" i="1"/>
  <c r="P6" i="1"/>
  <c r="P5" i="1"/>
  <c r="G7" i="1" l="1"/>
  <c r="G11" i="1"/>
  <c r="G23" i="1"/>
  <c r="G35" i="1"/>
  <c r="G39" i="1"/>
  <c r="G47" i="1"/>
  <c r="G51" i="1"/>
  <c r="G67" i="1"/>
  <c r="G7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G260" i="1"/>
  <c r="G262" i="1"/>
  <c r="G270" i="1"/>
  <c r="F272" i="1"/>
  <c r="G272" i="1"/>
  <c r="G277" i="1"/>
  <c r="F277" i="1"/>
  <c r="G289" i="1"/>
  <c r="F289" i="1"/>
  <c r="F268" i="1"/>
  <c r="G268" i="1"/>
  <c r="G273" i="1"/>
  <c r="F273" i="1"/>
  <c r="F284" i="1"/>
  <c r="G284" i="1"/>
  <c r="F3" i="1"/>
  <c r="F15" i="1"/>
  <c r="F19" i="1"/>
  <c r="F27" i="1"/>
  <c r="F31" i="1"/>
  <c r="F43" i="1"/>
  <c r="F55" i="1"/>
  <c r="F59" i="1"/>
  <c r="F63" i="1"/>
  <c r="F71" i="1"/>
  <c r="G252" i="1"/>
  <c r="G254" i="1"/>
  <c r="G269" i="1"/>
  <c r="F269" i="1"/>
  <c r="G278" i="1"/>
  <c r="F280" i="1"/>
  <c r="G280" i="1"/>
  <c r="F292" i="1"/>
  <c r="G292" i="1"/>
  <c r="F276" i="1"/>
  <c r="G276" i="1"/>
  <c r="G281" i="1"/>
  <c r="F281" i="1"/>
  <c r="G286" i="1"/>
  <c r="F286" i="1"/>
  <c r="F285" i="1"/>
  <c r="G288" i="1"/>
  <c r="G378" i="1"/>
  <c r="F378" i="1"/>
  <c r="G394" i="1"/>
  <c r="F394" i="1"/>
  <c r="G390" i="1"/>
  <c r="F390" i="1"/>
  <c r="G386" i="1"/>
  <c r="F386" i="1"/>
  <c r="G402" i="1"/>
  <c r="F402" i="1"/>
  <c r="F293" i="1"/>
  <c r="G293" i="1"/>
  <c r="F297" i="1"/>
  <c r="G297" i="1"/>
  <c r="F301" i="1"/>
  <c r="G301" i="1"/>
  <c r="F305" i="1"/>
  <c r="G305" i="1"/>
  <c r="F309" i="1"/>
  <c r="G309" i="1"/>
  <c r="F313" i="1"/>
  <c r="G313" i="1"/>
  <c r="F317" i="1"/>
  <c r="G317" i="1"/>
  <c r="F321" i="1"/>
  <c r="G321" i="1"/>
  <c r="F325" i="1"/>
  <c r="G325" i="1"/>
  <c r="F329" i="1"/>
  <c r="G329" i="1"/>
  <c r="F333" i="1"/>
  <c r="G333" i="1"/>
  <c r="F337" i="1"/>
  <c r="G337" i="1"/>
  <c r="F341" i="1"/>
  <c r="G341" i="1"/>
  <c r="F345" i="1"/>
  <c r="G345" i="1"/>
  <c r="F349" i="1"/>
  <c r="G349" i="1"/>
  <c r="F353" i="1"/>
  <c r="G353" i="1"/>
  <c r="F357" i="1"/>
  <c r="G357" i="1"/>
  <c r="F361" i="1"/>
  <c r="G361" i="1"/>
  <c r="F365" i="1"/>
  <c r="G365" i="1"/>
  <c r="F369" i="1"/>
  <c r="G369" i="1"/>
  <c r="F373" i="1"/>
  <c r="G373" i="1"/>
  <c r="G382" i="1"/>
  <c r="F382" i="1"/>
  <c r="G398" i="1"/>
  <c r="F398" i="1"/>
  <c r="G377" i="1"/>
  <c r="G381" i="1"/>
  <c r="G385" i="1"/>
  <c r="G389" i="1"/>
  <c r="G393" i="1"/>
  <c r="G397" i="1"/>
  <c r="G401" i="1"/>
  <c r="G405" i="1"/>
  <c r="G409" i="1"/>
  <c r="G413" i="1"/>
  <c r="G417" i="1"/>
  <c r="G421" i="1"/>
  <c r="G425" i="1"/>
  <c r="G429" i="1"/>
  <c r="G433" i="1"/>
  <c r="G437" i="1"/>
  <c r="G441" i="1"/>
  <c r="G445" i="1"/>
  <c r="G449" i="1"/>
  <c r="G453" i="1"/>
  <c r="G457" i="1"/>
  <c r="F460" i="1"/>
  <c r="G560" i="1"/>
  <c r="G564" i="1"/>
  <c r="F564" i="1"/>
  <c r="G568" i="1"/>
  <c r="F568" i="1"/>
  <c r="G572" i="1"/>
  <c r="F572" i="1"/>
  <c r="G576" i="1"/>
  <c r="F576" i="1"/>
  <c r="G580" i="1"/>
  <c r="F580" i="1"/>
  <c r="F406" i="1"/>
  <c r="F410" i="1"/>
  <c r="F414" i="1"/>
  <c r="F418" i="1"/>
  <c r="F422" i="1"/>
  <c r="F426" i="1"/>
  <c r="F430" i="1"/>
  <c r="F434" i="1"/>
  <c r="F438" i="1"/>
  <c r="F442" i="1"/>
  <c r="F446" i="1"/>
  <c r="F450" i="1"/>
  <c r="F454" i="1"/>
  <c r="F458" i="1"/>
  <c r="G552" i="1"/>
  <c r="G554" i="1"/>
  <c r="F461" i="1"/>
  <c r="F584" i="1"/>
  <c r="F588" i="1"/>
  <c r="F592" i="1"/>
  <c r="F596" i="1"/>
  <c r="F600" i="1"/>
  <c r="F604" i="1"/>
  <c r="F608" i="1"/>
  <c r="F612" i="1"/>
  <c r="F616" i="1"/>
  <c r="F620" i="1"/>
  <c r="F624" i="1"/>
  <c r="F628" i="1"/>
  <c r="F630" i="1"/>
  <c r="P8" i="1"/>
  <c r="P9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<sst xmlns="http://schemas.openxmlformats.org/spreadsheetml/2006/main" count="8" uniqueCount="7">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</sst>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C00000"/>
      <name val="Arial Cyr"/>
      <charset val="204"/>
    </font>
    <font>
      <b/>
      <sz val="10"/>
      <color rgb="FFC00000"/>
      <name val="Arial Cyr"/>
      <charset val="204"/>
    </font>
    <font>
      <b/>
      <sz val="12"/>
      <color rgb="FFC00000"/>
      <name val="Arial Cyr"/>
      <charset val="204"/>
    </font>
    <font>
      <b/>
      <sz val="8"/>
      <color rgb="FFC00000"/>
      <name val="Arial Cyr"/>
      <charset val="204"/>
    </font>
    <font>
      <b/>
      <sz val="11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251.58560251961293</c:v>
                </c:pt>
                <c:pt idx="1">
                  <c:v>253.70809197718597</c:v>
                </c:pt>
                <c:pt idx="2">
                  <c:v>254.7752815874631</c:v>
                </c:pt>
                <c:pt idx="3">
                  <c:v>255.8593944817714</c:v>
                </c:pt>
                <c:pt idx="4">
                  <c:v>256.58320206254064</c:v>
                </c:pt>
                <c:pt idx="5">
                  <c:v>257.16042997142773</c:v>
                </c:pt>
                <c:pt idx="6">
                  <c:v>258.56231905736809</c:v>
                </c:pt>
                <c:pt idx="7">
                  <c:v>260.082139589088</c:v>
                </c:pt>
                <c:pt idx="8">
                  <c:v>260.92100897936695</c:v>
                </c:pt>
                <c:pt idx="9">
                  <c:v>262.1519147371103</c:v>
                </c:pt>
                <c:pt idx="10">
                  <c:v>262.57653170947674</c:v>
                </c:pt>
                <c:pt idx="11">
                  <c:v>262.86175312002075</c:v>
                </c:pt>
                <c:pt idx="12">
                  <c:v>262.79841825569594</c:v>
                </c:pt>
                <c:pt idx="13">
                  <c:v>262.94597913587467</c:v>
                </c:pt>
                <c:pt idx="14">
                  <c:v>263.17366203949399</c:v>
                </c:pt>
                <c:pt idx="15">
                  <c:v>263.49483883439524</c:v>
                </c:pt>
                <c:pt idx="16">
                  <c:v>263.84262569293344</c:v>
                </c:pt>
                <c:pt idx="17">
                  <c:v>264.03851472539253</c:v>
                </c:pt>
                <c:pt idx="18">
                  <c:v>264.33729757798841</c:v>
                </c:pt>
                <c:pt idx="19">
                  <c:v>265.05626201963611</c:v>
                </c:pt>
                <c:pt idx="20">
                  <c:v>265.16748505691822</c:v>
                </c:pt>
                <c:pt idx="21">
                  <c:v>265.08355417703399</c:v>
                </c:pt>
                <c:pt idx="22">
                  <c:v>265.14006693476563</c:v>
                </c:pt>
                <c:pt idx="23">
                  <c:v>264.91914349806945</c:v>
                </c:pt>
                <c:pt idx="24">
                  <c:v>264.86146774638854</c:v>
                </c:pt>
                <c:pt idx="25">
                  <c:v>264.66360086528687</c:v>
                </c:pt>
                <c:pt idx="26">
                  <c:v>264.52387588391247</c:v>
                </c:pt>
                <c:pt idx="27">
                  <c:v>264.37847505794588</c:v>
                </c:pt>
                <c:pt idx="28">
                  <c:v>264.43740599044378</c:v>
                </c:pt>
                <c:pt idx="29">
                  <c:v>264.65559418071541</c:v>
                </c:pt>
                <c:pt idx="30">
                  <c:v>264.6502720525732</c:v>
                </c:pt>
                <c:pt idx="31">
                  <c:v>264.78184580948994</c:v>
                </c:pt>
                <c:pt idx="32">
                  <c:v>265.05515178235942</c:v>
                </c:pt>
                <c:pt idx="33">
                  <c:v>265.11584039392437</c:v>
                </c:pt>
                <c:pt idx="34">
                  <c:v>265.1824979371155</c:v>
                </c:pt>
                <c:pt idx="35">
                  <c:v>265.05092972319579</c:v>
                </c:pt>
                <c:pt idx="36">
                  <c:v>264.90646071166714</c:v>
                </c:pt>
                <c:pt idx="37">
                  <c:v>264.60862821345813</c:v>
                </c:pt>
                <c:pt idx="38">
                  <c:v>264.24961761737922</c:v>
                </c:pt>
                <c:pt idx="39">
                  <c:v>263.61659996511838</c:v>
                </c:pt>
                <c:pt idx="40">
                  <c:v>262.71448847132393</c:v>
                </c:pt>
                <c:pt idx="41">
                  <c:v>261.83669705890389</c:v>
                </c:pt>
                <c:pt idx="42">
                  <c:v>260.95109579323554</c:v>
                </c:pt>
                <c:pt idx="43">
                  <c:v>260.22818365982351</c:v>
                </c:pt>
                <c:pt idx="44">
                  <c:v>259.86290301894411</c:v>
                </c:pt>
                <c:pt idx="45">
                  <c:v>259.60596696272228</c:v>
                </c:pt>
                <c:pt idx="46">
                  <c:v>259.50127381152299</c:v>
                </c:pt>
                <c:pt idx="47">
                  <c:v>259.32786526515901</c:v>
                </c:pt>
                <c:pt idx="48">
                  <c:v>259.24103276766738</c:v>
                </c:pt>
                <c:pt idx="49">
                  <c:v>259.26946251684552</c:v>
                </c:pt>
                <c:pt idx="50">
                  <c:v>259.3463171119497</c:v>
                </c:pt>
                <c:pt idx="51">
                  <c:v>259.67942829527664</c:v>
                </c:pt>
                <c:pt idx="52">
                  <c:v>260.10658680167347</c:v>
                </c:pt>
                <c:pt idx="53">
                  <c:v>260.56344560389095</c:v>
                </c:pt>
                <c:pt idx="54">
                  <c:v>260.99715089983101</c:v>
                </c:pt>
                <c:pt idx="55">
                  <c:v>261.4473242062806</c:v>
                </c:pt>
                <c:pt idx="56">
                  <c:v>261.95681924018845</c:v>
                </c:pt>
                <c:pt idx="57">
                  <c:v>262.49954104875792</c:v>
                </c:pt>
                <c:pt idx="58">
                  <c:v>263.0230558337592</c:v>
                </c:pt>
                <c:pt idx="59">
                  <c:v>263.60810574271062</c:v>
                </c:pt>
                <c:pt idx="60">
                  <c:v>264.17560672934604</c:v>
                </c:pt>
                <c:pt idx="61">
                  <c:v>264.75265871142477</c:v>
                </c:pt>
                <c:pt idx="62">
                  <c:v>265.2863648203126</c:v>
                </c:pt>
                <c:pt idx="63">
                  <c:v>265.74495460880837</c:v>
                </c:pt>
                <c:pt idx="64">
                  <c:v>266.18441228732092</c:v>
                </c:pt>
                <c:pt idx="65">
                  <c:v>266.57363337214952</c:v>
                </c:pt>
                <c:pt idx="66">
                  <c:v>266.87736384081313</c:v>
                </c:pt>
                <c:pt idx="67">
                  <c:v>267.13042068910556</c:v>
                </c:pt>
                <c:pt idx="68">
                  <c:v>267.34803484033296</c:v>
                </c:pt>
                <c:pt idx="69">
                  <c:v>267.5562976257637</c:v>
                </c:pt>
                <c:pt idx="70">
                  <c:v>267.74421538011853</c:v>
                </c:pt>
                <c:pt idx="71">
                  <c:v>267.8768004060708</c:v>
                </c:pt>
                <c:pt idx="72">
                  <c:v>267.9820854167441</c:v>
                </c:pt>
                <c:pt idx="73">
                  <c:v>268.08875266307928</c:v>
                </c:pt>
                <c:pt idx="74">
                  <c:v>268.20264420984324</c:v>
                </c:pt>
                <c:pt idx="75">
                  <c:v>268.29948810504027</c:v>
                </c:pt>
                <c:pt idx="76">
                  <c:v>268.40908189131449</c:v>
                </c:pt>
                <c:pt idx="77">
                  <c:v>268.51426961313615</c:v>
                </c:pt>
                <c:pt idx="78">
                  <c:v>268.5938992547533</c:v>
                </c:pt>
                <c:pt idx="79">
                  <c:v>268.6616369616342</c:v>
                </c:pt>
                <c:pt idx="80">
                  <c:v>268.72514889991999</c:v>
                </c:pt>
                <c:pt idx="81">
                  <c:v>268.78182211720741</c:v>
                </c:pt>
                <c:pt idx="82">
                  <c:v>268.85314922866837</c:v>
                </c:pt>
                <c:pt idx="83">
                  <c:v>268.91372692875467</c:v>
                </c:pt>
                <c:pt idx="84">
                  <c:v>268.95807831684334</c:v>
                </c:pt>
                <c:pt idx="85">
                  <c:v>269.00054591411327</c:v>
                </c:pt>
                <c:pt idx="86">
                  <c:v>269.04578592785731</c:v>
                </c:pt>
                <c:pt idx="87">
                  <c:v>269.06953606627809</c:v>
                </c:pt>
                <c:pt idx="88">
                  <c:v>269.08782069183189</c:v>
                </c:pt>
                <c:pt idx="89">
                  <c:v>269.10928776538719</c:v>
                </c:pt>
                <c:pt idx="90">
                  <c:v>269.1201543194731</c:v>
                </c:pt>
                <c:pt idx="91">
                  <c:v>269.12520278688652</c:v>
                </c:pt>
                <c:pt idx="92">
                  <c:v>269.10439941107313</c:v>
                </c:pt>
                <c:pt idx="93">
                  <c:v>269.06286079353396</c:v>
                </c:pt>
                <c:pt idx="94">
                  <c:v>269.02093068233592</c:v>
                </c:pt>
                <c:pt idx="95">
                  <c:v>268.96349286931166</c:v>
                </c:pt>
                <c:pt idx="96">
                  <c:v>268.89909897736413</c:v>
                </c:pt>
                <c:pt idx="97">
                  <c:v>268.82058607478285</c:v>
                </c:pt>
                <c:pt idx="98">
                  <c:v>268.72801548072601</c:v>
                </c:pt>
                <c:pt idx="99">
                  <c:v>268.64763511043117</c:v>
                </c:pt>
                <c:pt idx="100">
                  <c:v>268.57619069771181</c:v>
                </c:pt>
                <c:pt idx="101">
                  <c:v>268.50924348050478</c:v>
                </c:pt>
                <c:pt idx="102">
                  <c:v>268.4355622327148</c:v>
                </c:pt>
                <c:pt idx="103">
                  <c:v>268.37760231557405</c:v>
                </c:pt>
                <c:pt idx="104">
                  <c:v>268.32419184417137</c:v>
                </c:pt>
                <c:pt idx="105">
                  <c:v>268.28018124213304</c:v>
                </c:pt>
                <c:pt idx="106">
                  <c:v>268.23837051873113</c:v>
                </c:pt>
                <c:pt idx="107">
                  <c:v>268.18291283287613</c:v>
                </c:pt>
                <c:pt idx="108">
                  <c:v>268.12243918792166</c:v>
                </c:pt>
                <c:pt idx="109">
                  <c:v>268.06808933325721</c:v>
                </c:pt>
                <c:pt idx="110">
                  <c:v>267.99980440528492</c:v>
                </c:pt>
                <c:pt idx="111">
                  <c:v>267.92331477305692</c:v>
                </c:pt>
                <c:pt idx="112">
                  <c:v>267.84085838218493</c:v>
                </c:pt>
                <c:pt idx="113">
                  <c:v>267.74306429979998</c:v>
                </c:pt>
                <c:pt idx="114">
                  <c:v>267.64941820570073</c:v>
                </c:pt>
                <c:pt idx="115">
                  <c:v>267.53582902116267</c:v>
                </c:pt>
                <c:pt idx="116">
                  <c:v>267.42518085998626</c:v>
                </c:pt>
                <c:pt idx="117">
                  <c:v>267.31566673772483</c:v>
                </c:pt>
                <c:pt idx="118">
                  <c:v>267.20950378673194</c:v>
                </c:pt>
                <c:pt idx="119">
                  <c:v>267.10275958230937</c:v>
                </c:pt>
                <c:pt idx="120">
                  <c:v>267.00828298168432</c:v>
                </c:pt>
                <c:pt idx="121">
                  <c:v>266.89861666490515</c:v>
                </c:pt>
                <c:pt idx="122">
                  <c:v>266.7770812631739</c:v>
                </c:pt>
                <c:pt idx="123">
                  <c:v>266.64979439850947</c:v>
                </c:pt>
                <c:pt idx="124">
                  <c:v>266.52471330768651</c:v>
                </c:pt>
                <c:pt idx="125">
                  <c:v>266.37241177549652</c:v>
                </c:pt>
                <c:pt idx="126">
                  <c:v>266.2230672429011</c:v>
                </c:pt>
                <c:pt idx="127">
                  <c:v>266.04968456259127</c:v>
                </c:pt>
                <c:pt idx="128">
                  <c:v>265.84835633666108</c:v>
                </c:pt>
                <c:pt idx="129">
                  <c:v>265.62455212041829</c:v>
                </c:pt>
                <c:pt idx="130">
                  <c:v>265.40007464191422</c:v>
                </c:pt>
                <c:pt idx="131">
                  <c:v>265.15611169925086</c:v>
                </c:pt>
                <c:pt idx="132">
                  <c:v>264.89866070392588</c:v>
                </c:pt>
                <c:pt idx="133">
                  <c:v>264.63523130105096</c:v>
                </c:pt>
                <c:pt idx="134">
                  <c:v>264.36962961650306</c:v>
                </c:pt>
                <c:pt idx="135">
                  <c:v>264.11241954639178</c:v>
                </c:pt>
                <c:pt idx="136">
                  <c:v>263.8674308819871</c:v>
                </c:pt>
                <c:pt idx="137">
                  <c:v>263.66796062679543</c:v>
                </c:pt>
                <c:pt idx="138">
                  <c:v>263.47310504261492</c:v>
                </c:pt>
                <c:pt idx="139">
                  <c:v>263.29907961259494</c:v>
                </c:pt>
                <c:pt idx="140">
                  <c:v>263.15565225978168</c:v>
                </c:pt>
                <c:pt idx="141">
                  <c:v>263.04156066635153</c:v>
                </c:pt>
                <c:pt idx="142">
                  <c:v>262.94114339585394</c:v>
                </c:pt>
                <c:pt idx="143">
                  <c:v>262.84751505664502</c:v>
                </c:pt>
                <c:pt idx="144">
                  <c:v>262.76278299842818</c:v>
                </c:pt>
                <c:pt idx="145">
                  <c:v>262.7064761770942</c:v>
                </c:pt>
                <c:pt idx="146">
                  <c:v>262.62471822423561</c:v>
                </c:pt>
                <c:pt idx="147">
                  <c:v>262.55078479284612</c:v>
                </c:pt>
                <c:pt idx="148">
                  <c:v>262.43576295391512</c:v>
                </c:pt>
                <c:pt idx="149">
                  <c:v>262.30504145112883</c:v>
                </c:pt>
                <c:pt idx="150">
                  <c:v>262.16060000544496</c:v>
                </c:pt>
                <c:pt idx="151">
                  <c:v>262.01364169451813</c:v>
                </c:pt>
                <c:pt idx="152">
                  <c:v>261.82476590760791</c:v>
                </c:pt>
                <c:pt idx="153">
                  <c:v>261.63860326751649</c:v>
                </c:pt>
                <c:pt idx="154">
                  <c:v>261.47839252249867</c:v>
                </c:pt>
                <c:pt idx="155">
                  <c:v>261.32041213853961</c:v>
                </c:pt>
                <c:pt idx="156">
                  <c:v>261.17106355881924</c:v>
                </c:pt>
                <c:pt idx="157">
                  <c:v>261.05430039929183</c:v>
                </c:pt>
                <c:pt idx="158">
                  <c:v>260.94200457975245</c:v>
                </c:pt>
                <c:pt idx="159">
                  <c:v>260.86222615532432</c:v>
                </c:pt>
                <c:pt idx="160">
                  <c:v>260.81296523188928</c:v>
                </c:pt>
                <c:pt idx="161">
                  <c:v>260.78578772587076</c:v>
                </c:pt>
                <c:pt idx="162">
                  <c:v>260.76726524306883</c:v>
                </c:pt>
                <c:pt idx="163">
                  <c:v>260.75907913160023</c:v>
                </c:pt>
                <c:pt idx="164">
                  <c:v>260.76076621723678</c:v>
                </c:pt>
                <c:pt idx="165">
                  <c:v>260.74068578202514</c:v>
                </c:pt>
                <c:pt idx="166">
                  <c:v>260.75013621534777</c:v>
                </c:pt>
                <c:pt idx="167">
                  <c:v>260.74864735737458</c:v>
                </c:pt>
                <c:pt idx="168">
                  <c:v>260.74270266896735</c:v>
                </c:pt>
                <c:pt idx="169">
                  <c:v>260.7439541822967</c:v>
                </c:pt>
                <c:pt idx="170">
                  <c:v>260.72327517107738</c:v>
                </c:pt>
                <c:pt idx="171">
                  <c:v>260.64761184623075</c:v>
                </c:pt>
                <c:pt idx="172">
                  <c:v>260.55231762282159</c:v>
                </c:pt>
                <c:pt idx="173">
                  <c:v>260.47790343742173</c:v>
                </c:pt>
                <c:pt idx="174">
                  <c:v>260.39567054206969</c:v>
                </c:pt>
                <c:pt idx="175">
                  <c:v>260.311095705193</c:v>
                </c:pt>
                <c:pt idx="176">
                  <c:v>260.20456896000883</c:v>
                </c:pt>
                <c:pt idx="177">
                  <c:v>260.07141718347674</c:v>
                </c:pt>
                <c:pt idx="178">
                  <c:v>259.89743492970285</c:v>
                </c:pt>
                <c:pt idx="179">
                  <c:v>259.73867781119179</c:v>
                </c:pt>
                <c:pt idx="180">
                  <c:v>259.55803749337753</c:v>
                </c:pt>
                <c:pt idx="181">
                  <c:v>259.3685144585092</c:v>
                </c:pt>
                <c:pt idx="182">
                  <c:v>259.24065232049878</c:v>
                </c:pt>
                <c:pt idx="183">
                  <c:v>259.11597262054931</c:v>
                </c:pt>
                <c:pt idx="184">
                  <c:v>258.9481372982155</c:v>
                </c:pt>
                <c:pt idx="185">
                  <c:v>258.835543331944</c:v>
                </c:pt>
                <c:pt idx="186">
                  <c:v>258.72774120197045</c:v>
                </c:pt>
                <c:pt idx="187">
                  <c:v>258.64333667856323</c:v>
                </c:pt>
                <c:pt idx="188">
                  <c:v>258.54618581373148</c:v>
                </c:pt>
                <c:pt idx="189">
                  <c:v>258.48565238860999</c:v>
                </c:pt>
                <c:pt idx="190">
                  <c:v>258.40129491652982</c:v>
                </c:pt>
                <c:pt idx="191">
                  <c:v>258.33025077255257</c:v>
                </c:pt>
                <c:pt idx="192">
                  <c:v>258.24559967860307</c:v>
                </c:pt>
                <c:pt idx="193">
                  <c:v>258.13385803388604</c:v>
                </c:pt>
                <c:pt idx="194">
                  <c:v>258.03143499006484</c:v>
                </c:pt>
                <c:pt idx="195">
                  <c:v>257.92436630518557</c:v>
                </c:pt>
                <c:pt idx="196">
                  <c:v>257.73170225055969</c:v>
                </c:pt>
                <c:pt idx="197">
                  <c:v>257.53360227579083</c:v>
                </c:pt>
                <c:pt idx="198">
                  <c:v>257.30567916554361</c:v>
                </c:pt>
                <c:pt idx="199">
                  <c:v>257.05316473858664</c:v>
                </c:pt>
                <c:pt idx="200">
                  <c:v>256.7841312150901</c:v>
                </c:pt>
                <c:pt idx="201">
                  <c:v>256.49211907654194</c:v>
                </c:pt>
                <c:pt idx="202">
                  <c:v>256.17727906029899</c:v>
                </c:pt>
                <c:pt idx="203">
                  <c:v>255.90708855694595</c:v>
                </c:pt>
                <c:pt idx="204">
                  <c:v>255.63704174731294</c:v>
                </c:pt>
                <c:pt idx="205">
                  <c:v>255.34624259070173</c:v>
                </c:pt>
                <c:pt idx="206">
                  <c:v>255.093994297856</c:v>
                </c:pt>
                <c:pt idx="207">
                  <c:v>254.87449033173647</c:v>
                </c:pt>
                <c:pt idx="208">
                  <c:v>254.6453108757029</c:v>
                </c:pt>
                <c:pt idx="209">
                  <c:v>254.46534246370152</c:v>
                </c:pt>
                <c:pt idx="210">
                  <c:v>254.30370588755767</c:v>
                </c:pt>
                <c:pt idx="211">
                  <c:v>254.13414337855312</c:v>
                </c:pt>
                <c:pt idx="212">
                  <c:v>253.99742579931475</c:v>
                </c:pt>
                <c:pt idx="213">
                  <c:v>253.90793188361599</c:v>
                </c:pt>
                <c:pt idx="214">
                  <c:v>253.79283859719399</c:v>
                </c:pt>
                <c:pt idx="215">
                  <c:v>253.62439664143173</c:v>
                </c:pt>
                <c:pt idx="216">
                  <c:v>253.47810944282961</c:v>
                </c:pt>
                <c:pt idx="217">
                  <c:v>253.31242534301384</c:v>
                </c:pt>
                <c:pt idx="218">
                  <c:v>253.1446758703382</c:v>
                </c:pt>
                <c:pt idx="219">
                  <c:v>252.98557216343835</c:v>
                </c:pt>
                <c:pt idx="220">
                  <c:v>252.75918138468381</c:v>
                </c:pt>
                <c:pt idx="221">
                  <c:v>252.5650039406616</c:v>
                </c:pt>
                <c:pt idx="222">
                  <c:v>252.3968197395416</c:v>
                </c:pt>
                <c:pt idx="223">
                  <c:v>252.19097644729345</c:v>
                </c:pt>
                <c:pt idx="224">
                  <c:v>251.9183585749968</c:v>
                </c:pt>
                <c:pt idx="225">
                  <c:v>251.66324572433325</c:v>
                </c:pt>
                <c:pt idx="226">
                  <c:v>251.47825348347257</c:v>
                </c:pt>
                <c:pt idx="227">
                  <c:v>251.30667948200465</c:v>
                </c:pt>
                <c:pt idx="228">
                  <c:v>251.12498069232248</c:v>
                </c:pt>
                <c:pt idx="229">
                  <c:v>250.95998645264237</c:v>
                </c:pt>
                <c:pt idx="230">
                  <c:v>250.7293448161918</c:v>
                </c:pt>
                <c:pt idx="231">
                  <c:v>250.5562751469007</c:v>
                </c:pt>
                <c:pt idx="232">
                  <c:v>250.3801770013884</c:v>
                </c:pt>
                <c:pt idx="233">
                  <c:v>250.20438979005377</c:v>
                </c:pt>
                <c:pt idx="234">
                  <c:v>250.0407425313131</c:v>
                </c:pt>
                <c:pt idx="235">
                  <c:v>249.86993264580934</c:v>
                </c:pt>
                <c:pt idx="236">
                  <c:v>249.7156326874082</c:v>
                </c:pt>
                <c:pt idx="237">
                  <c:v>249.4945937046912</c:v>
                </c:pt>
                <c:pt idx="238">
                  <c:v>249.23642927790692</c:v>
                </c:pt>
                <c:pt idx="239">
                  <c:v>248.96846224003332</c:v>
                </c:pt>
                <c:pt idx="240">
                  <c:v>248.69169517188837</c:v>
                </c:pt>
                <c:pt idx="241">
                  <c:v>248.50499279348668</c:v>
                </c:pt>
                <c:pt idx="242">
                  <c:v>248.30318163351595</c:v>
                </c:pt>
                <c:pt idx="243">
                  <c:v>248.10151407945449</c:v>
                </c:pt>
                <c:pt idx="244">
                  <c:v>247.90888925201955</c:v>
                </c:pt>
                <c:pt idx="245">
                  <c:v>247.71156372224195</c:v>
                </c:pt>
                <c:pt idx="246">
                  <c:v>247.59457868135328</c:v>
                </c:pt>
                <c:pt idx="247">
                  <c:v>247.44797779269646</c:v>
                </c:pt>
                <c:pt idx="248">
                  <c:v>247.39003056593663</c:v>
                </c:pt>
                <c:pt idx="249">
                  <c:v>247.35833950714542</c:v>
                </c:pt>
                <c:pt idx="250">
                  <c:v>247.36086769387666</c:v>
                </c:pt>
                <c:pt idx="251">
                  <c:v>247.34699708664539</c:v>
                </c:pt>
                <c:pt idx="252">
                  <c:v>247.26639920054558</c:v>
                </c:pt>
                <c:pt idx="253">
                  <c:v>247.20298567135845</c:v>
                </c:pt>
                <c:pt idx="254">
                  <c:v>247.13975478030591</c:v>
                </c:pt>
                <c:pt idx="255">
                  <c:v>247.03124533806272</c:v>
                </c:pt>
                <c:pt idx="256">
                  <c:v>246.91474100148713</c:v>
                </c:pt>
                <c:pt idx="257">
                  <c:v>246.6749285589635</c:v>
                </c:pt>
                <c:pt idx="258">
                  <c:v>246.39485317183045</c:v>
                </c:pt>
                <c:pt idx="259">
                  <c:v>246.08842586960637</c:v>
                </c:pt>
                <c:pt idx="260">
                  <c:v>245.80019859446998</c:v>
                </c:pt>
                <c:pt idx="261">
                  <c:v>245.51381101904664</c:v>
                </c:pt>
                <c:pt idx="262">
                  <c:v>245.2606268811511</c:v>
                </c:pt>
                <c:pt idx="263">
                  <c:v>245.01953462985838</c:v>
                </c:pt>
                <c:pt idx="264">
                  <c:v>244.73771296143946</c:v>
                </c:pt>
                <c:pt idx="265">
                  <c:v>244.35577613084692</c:v>
                </c:pt>
                <c:pt idx="266">
                  <c:v>243.98216164869589</c:v>
                </c:pt>
                <c:pt idx="267">
                  <c:v>243.62028869310939</c:v>
                </c:pt>
                <c:pt idx="268">
                  <c:v>243.31592190029869</c:v>
                </c:pt>
                <c:pt idx="269">
                  <c:v>243.06304382318922</c:v>
                </c:pt>
                <c:pt idx="270">
                  <c:v>242.78951923274917</c:v>
                </c:pt>
                <c:pt idx="271">
                  <c:v>242.47065521882604</c:v>
                </c:pt>
                <c:pt idx="272">
                  <c:v>242.16706234628336</c:v>
                </c:pt>
                <c:pt idx="273">
                  <c:v>241.8542914085404</c:v>
                </c:pt>
                <c:pt idx="274">
                  <c:v>241.52002903342259</c:v>
                </c:pt>
                <c:pt idx="275">
                  <c:v>241.2166188674457</c:v>
                </c:pt>
                <c:pt idx="276">
                  <c:v>241.03049604925357</c:v>
                </c:pt>
                <c:pt idx="277">
                  <c:v>240.87790821613183</c:v>
                </c:pt>
                <c:pt idx="278">
                  <c:v>240.75257910755354</c:v>
                </c:pt>
                <c:pt idx="279">
                  <c:v>240.65048910408032</c:v>
                </c:pt>
                <c:pt idx="280">
                  <c:v>240.50923683029708</c:v>
                </c:pt>
                <c:pt idx="281">
                  <c:v>240.36921590375846</c:v>
                </c:pt>
                <c:pt idx="282">
                  <c:v>240.27861872417083</c:v>
                </c:pt>
                <c:pt idx="283">
                  <c:v>240.11492906481706</c:v>
                </c:pt>
                <c:pt idx="284">
                  <c:v>239.93469238894525</c:v>
                </c:pt>
                <c:pt idx="285">
                  <c:v>239.78433184642702</c:v>
                </c:pt>
                <c:pt idx="286">
                  <c:v>239.64323808933437</c:v>
                </c:pt>
                <c:pt idx="287">
                  <c:v>239.44844704109821</c:v>
                </c:pt>
                <c:pt idx="288">
                  <c:v>239.19363963260605</c:v>
                </c:pt>
                <c:pt idx="289">
                  <c:v>238.95894492421604</c:v>
                </c:pt>
                <c:pt idx="290">
                  <c:v>238.68645001240873</c:v>
                </c:pt>
                <c:pt idx="291">
                  <c:v>238.46137756212204</c:v>
                </c:pt>
                <c:pt idx="292">
                  <c:v>238.24096084342855</c:v>
                </c:pt>
                <c:pt idx="293">
                  <c:v>237.9690380607631</c:v>
                </c:pt>
                <c:pt idx="294">
                  <c:v>237.73345159114666</c:v>
                </c:pt>
                <c:pt idx="295">
                  <c:v>237.50843446330472</c:v>
                </c:pt>
                <c:pt idx="296">
                  <c:v>237.3227183677736</c:v>
                </c:pt>
                <c:pt idx="297">
                  <c:v>237.11764891819749</c:v>
                </c:pt>
                <c:pt idx="298">
                  <c:v>236.92449613513136</c:v>
                </c:pt>
                <c:pt idx="299">
                  <c:v>236.77926870767584</c:v>
                </c:pt>
                <c:pt idx="300">
                  <c:v>236.58017229619361</c:v>
                </c:pt>
                <c:pt idx="301">
                  <c:v>236.39699636945332</c:v>
                </c:pt>
                <c:pt idx="302">
                  <c:v>236.15722368185604</c:v>
                </c:pt>
                <c:pt idx="303">
                  <c:v>235.90914677164199</c:v>
                </c:pt>
                <c:pt idx="304">
                  <c:v>235.67180635951539</c:v>
                </c:pt>
                <c:pt idx="305">
                  <c:v>235.37362117473859</c:v>
                </c:pt>
                <c:pt idx="306">
                  <c:v>235.13209871862023</c:v>
                </c:pt>
                <c:pt idx="307">
                  <c:v>234.83870889837712</c:v>
                </c:pt>
                <c:pt idx="308">
                  <c:v>234.53804260659751</c:v>
                </c:pt>
                <c:pt idx="309">
                  <c:v>234.23056249822918</c:v>
                </c:pt>
                <c:pt idx="310">
                  <c:v>233.91959761932307</c:v>
                </c:pt>
                <c:pt idx="311">
                  <c:v>233.6446979614787</c:v>
                </c:pt>
                <c:pt idx="312">
                  <c:v>233.3359891672759</c:v>
                </c:pt>
                <c:pt idx="313">
                  <c:v>233.0738484463418</c:v>
                </c:pt>
                <c:pt idx="314">
                  <c:v>232.84004186817728</c:v>
                </c:pt>
                <c:pt idx="315">
                  <c:v>232.60767259436091</c:v>
                </c:pt>
                <c:pt idx="316">
                  <c:v>232.44635101676394</c:v>
                </c:pt>
                <c:pt idx="317">
                  <c:v>232.23946900747518</c:v>
                </c:pt>
                <c:pt idx="318">
                  <c:v>232.08357911913092</c:v>
                </c:pt>
                <c:pt idx="319">
                  <c:v>231.97352540540356</c:v>
                </c:pt>
                <c:pt idx="320">
                  <c:v>231.81648808149146</c:v>
                </c:pt>
                <c:pt idx="321">
                  <c:v>231.61721630932581</c:v>
                </c:pt>
                <c:pt idx="322">
                  <c:v>231.3952918515464</c:v>
                </c:pt>
                <c:pt idx="323">
                  <c:v>231.30424536141913</c:v>
                </c:pt>
                <c:pt idx="324">
                  <c:v>231.19911628706865</c:v>
                </c:pt>
                <c:pt idx="325">
                  <c:v>231.07545584177907</c:v>
                </c:pt>
                <c:pt idx="326">
                  <c:v>230.94627636069242</c:v>
                </c:pt>
                <c:pt idx="327">
                  <c:v>230.77267082725564</c:v>
                </c:pt>
                <c:pt idx="328">
                  <c:v>230.64296205059392</c:v>
                </c:pt>
                <c:pt idx="329">
                  <c:v>230.52290864635458</c:v>
                </c:pt>
                <c:pt idx="330">
                  <c:v>230.40606421121842</c:v>
                </c:pt>
                <c:pt idx="331">
                  <c:v>230.35856427286089</c:v>
                </c:pt>
                <c:pt idx="332">
                  <c:v>230.35629490670874</c:v>
                </c:pt>
                <c:pt idx="333">
                  <c:v>230.38003706701625</c:v>
                </c:pt>
                <c:pt idx="334">
                  <c:v>230.39254165487662</c:v>
                </c:pt>
                <c:pt idx="335">
                  <c:v>230.43019126003045</c:v>
                </c:pt>
                <c:pt idx="336">
                  <c:v>230.4449024600105</c:v>
                </c:pt>
                <c:pt idx="337">
                  <c:v>230.48432159159654</c:v>
                </c:pt>
                <c:pt idx="338">
                  <c:v>230.50954213131951</c:v>
                </c:pt>
                <c:pt idx="339">
                  <c:v>230.51539350518772</c:v>
                </c:pt>
                <c:pt idx="340">
                  <c:v>230.42221792314339</c:v>
                </c:pt>
                <c:pt idx="341">
                  <c:v>230.31901686676298</c:v>
                </c:pt>
                <c:pt idx="342">
                  <c:v>230.17452247983178</c:v>
                </c:pt>
                <c:pt idx="343">
                  <c:v>230.03446113143102</c:v>
                </c:pt>
                <c:pt idx="344">
                  <c:v>229.87672017843136</c:v>
                </c:pt>
                <c:pt idx="345">
                  <c:v>229.66659634843822</c:v>
                </c:pt>
                <c:pt idx="346">
                  <c:v>229.45888080250643</c:v>
                </c:pt>
                <c:pt idx="347">
                  <c:v>229.3454516788687</c:v>
                </c:pt>
                <c:pt idx="348">
                  <c:v>229.1333429889055</c:v>
                </c:pt>
                <c:pt idx="349">
                  <c:v>229.03378667300194</c:v>
                </c:pt>
                <c:pt idx="350">
                  <c:v>228.89552122310158</c:v>
                </c:pt>
                <c:pt idx="351">
                  <c:v>228.88455671140483</c:v>
                </c:pt>
                <c:pt idx="352">
                  <c:v>228.87022090324729</c:v>
                </c:pt>
                <c:pt idx="353">
                  <c:v>228.87313599313811</c:v>
                </c:pt>
                <c:pt idx="354">
                  <c:v>228.86965205094023</c:v>
                </c:pt>
                <c:pt idx="355">
                  <c:v>228.81327804556804</c:v>
                </c:pt>
                <c:pt idx="356">
                  <c:v>228.71843074953608</c:v>
                </c:pt>
                <c:pt idx="357">
                  <c:v>228.56478422855014</c:v>
                </c:pt>
                <c:pt idx="358">
                  <c:v>228.36264061160418</c:v>
                </c:pt>
                <c:pt idx="359">
                  <c:v>228.26723184170072</c:v>
                </c:pt>
                <c:pt idx="360">
                  <c:v>228.06278132888397</c:v>
                </c:pt>
                <c:pt idx="361">
                  <c:v>227.82554116673086</c:v>
                </c:pt>
                <c:pt idx="362">
                  <c:v>227.57145692312065</c:v>
                </c:pt>
                <c:pt idx="363">
                  <c:v>227.30004618887986</c:v>
                </c:pt>
                <c:pt idx="364">
                  <c:v>227.06599283158829</c:v>
                </c:pt>
                <c:pt idx="365">
                  <c:v>226.83873366553439</c:v>
                </c:pt>
                <c:pt idx="366">
                  <c:v>226.68132937178464</c:v>
                </c:pt>
                <c:pt idx="367">
                  <c:v>226.58444578060556</c:v>
                </c:pt>
                <c:pt idx="368">
                  <c:v>226.51402729607989</c:v>
                </c:pt>
                <c:pt idx="369">
                  <c:v>226.44371359353647</c:v>
                </c:pt>
                <c:pt idx="370">
                  <c:v>226.34929361753132</c:v>
                </c:pt>
                <c:pt idx="371">
                  <c:v>226.33602273726237</c:v>
                </c:pt>
                <c:pt idx="372">
                  <c:v>226.37255005865762</c:v>
                </c:pt>
                <c:pt idx="373">
                  <c:v>226.33379534729883</c:v>
                </c:pt>
                <c:pt idx="374">
                  <c:v>226.32090638366853</c:v>
                </c:pt>
                <c:pt idx="375">
                  <c:v>226.28730041222329</c:v>
                </c:pt>
                <c:pt idx="376">
                  <c:v>226.25860027987065</c:v>
                </c:pt>
                <c:pt idx="377">
                  <c:v>226.24749193488094</c:v>
                </c:pt>
                <c:pt idx="378">
                  <c:v>226.12331290714692</c:v>
                </c:pt>
                <c:pt idx="379">
                  <c:v>225.94634359541709</c:v>
                </c:pt>
                <c:pt idx="380">
                  <c:v>225.81624755735979</c:v>
                </c:pt>
                <c:pt idx="381">
                  <c:v>225.72430199237337</c:v>
                </c:pt>
                <c:pt idx="382">
                  <c:v>225.54046070268382</c:v>
                </c:pt>
                <c:pt idx="383">
                  <c:v>225.35305915212965</c:v>
                </c:pt>
                <c:pt idx="384">
                  <c:v>225.21870579165622</c:v>
                </c:pt>
                <c:pt idx="385">
                  <c:v>225.08437895418672</c:v>
                </c:pt>
                <c:pt idx="386">
                  <c:v>224.95605104785875</c:v>
                </c:pt>
                <c:pt idx="387">
                  <c:v>224.79048972385664</c:v>
                </c:pt>
                <c:pt idx="388">
                  <c:v>224.61007812102395</c:v>
                </c:pt>
                <c:pt idx="389">
                  <c:v>224.50349007462358</c:v>
                </c:pt>
                <c:pt idx="390">
                  <c:v>224.42376861898029</c:v>
                </c:pt>
                <c:pt idx="391">
                  <c:v>224.29590539981652</c:v>
                </c:pt>
                <c:pt idx="392">
                  <c:v>224.13186646799304</c:v>
                </c:pt>
                <c:pt idx="393">
                  <c:v>224.01273086456357</c:v>
                </c:pt>
                <c:pt idx="394">
                  <c:v>223.88358695742352</c:v>
                </c:pt>
                <c:pt idx="395">
                  <c:v>223.71956445287239</c:v>
                </c:pt>
                <c:pt idx="396">
                  <c:v>223.50371939386179</c:v>
                </c:pt>
                <c:pt idx="397">
                  <c:v>223.25878538567693</c:v>
                </c:pt>
                <c:pt idx="398">
                  <c:v>223.02103998779489</c:v>
                </c:pt>
                <c:pt idx="399">
                  <c:v>222.70798147391642</c:v>
                </c:pt>
                <c:pt idx="400">
                  <c:v>222.42010051087246</c:v>
                </c:pt>
                <c:pt idx="401">
                  <c:v>222.19282431052292</c:v>
                </c:pt>
                <c:pt idx="402">
                  <c:v>221.97344462412656</c:v>
                </c:pt>
                <c:pt idx="403">
                  <c:v>221.76759802317531</c:v>
                </c:pt>
                <c:pt idx="404">
                  <c:v>221.58590168717163</c:v>
                </c:pt>
                <c:pt idx="405">
                  <c:v>221.44535456250676</c:v>
                </c:pt>
                <c:pt idx="406">
                  <c:v>221.29042823767861</c:v>
                </c:pt>
                <c:pt idx="407">
                  <c:v>221.18611225384439</c:v>
                </c:pt>
                <c:pt idx="408">
                  <c:v>221.09835653418358</c:v>
                </c:pt>
                <c:pt idx="409">
                  <c:v>220.96918640964967</c:v>
                </c:pt>
                <c:pt idx="410">
                  <c:v>220.87384030133794</c:v>
                </c:pt>
                <c:pt idx="411">
                  <c:v>220.73994498356598</c:v>
                </c:pt>
                <c:pt idx="412">
                  <c:v>220.51159752182775</c:v>
                </c:pt>
                <c:pt idx="413">
                  <c:v>220.21776917676246</c:v>
                </c:pt>
                <c:pt idx="414">
                  <c:v>219.91213989346696</c:v>
                </c:pt>
                <c:pt idx="415">
                  <c:v>219.63990129108637</c:v>
                </c:pt>
                <c:pt idx="416">
                  <c:v>219.35484804641598</c:v>
                </c:pt>
                <c:pt idx="417">
                  <c:v>219.08767570875898</c:v>
                </c:pt>
                <c:pt idx="418">
                  <c:v>218.8408362542599</c:v>
                </c:pt>
                <c:pt idx="419">
                  <c:v>218.64257289368771</c:v>
                </c:pt>
                <c:pt idx="420">
                  <c:v>218.41646916650532</c:v>
                </c:pt>
                <c:pt idx="421">
                  <c:v>218.21186412018542</c:v>
                </c:pt>
                <c:pt idx="422">
                  <c:v>217.95977185967729</c:v>
                </c:pt>
                <c:pt idx="423">
                  <c:v>217.74120724936927</c:v>
                </c:pt>
                <c:pt idx="424">
                  <c:v>217.61477974326382</c:v>
                </c:pt>
                <c:pt idx="425">
                  <c:v>217.44890998946605</c:v>
                </c:pt>
                <c:pt idx="426">
                  <c:v>217.15939115347558</c:v>
                </c:pt>
                <c:pt idx="427">
                  <c:v>216.84566450056934</c:v>
                </c:pt>
                <c:pt idx="428">
                  <c:v>216.44877424062111</c:v>
                </c:pt>
                <c:pt idx="429">
                  <c:v>216.06590881206941</c:v>
                </c:pt>
                <c:pt idx="430">
                  <c:v>215.57987956599294</c:v>
                </c:pt>
                <c:pt idx="431">
                  <c:v>215.25311153085573</c:v>
                </c:pt>
                <c:pt idx="432">
                  <c:v>214.89686696867017</c:v>
                </c:pt>
                <c:pt idx="433">
                  <c:v>214.57856160402775</c:v>
                </c:pt>
                <c:pt idx="434">
                  <c:v>214.28933323048574</c:v>
                </c:pt>
                <c:pt idx="435">
                  <c:v>214.01718057781693</c:v>
                </c:pt>
                <c:pt idx="436">
                  <c:v>213.82261256002917</c:v>
                </c:pt>
                <c:pt idx="437">
                  <c:v>213.67735638452245</c:v>
                </c:pt>
                <c:pt idx="438">
                  <c:v>213.61589395782116</c:v>
                </c:pt>
                <c:pt idx="439">
                  <c:v>213.64264509446502</c:v>
                </c:pt>
                <c:pt idx="440">
                  <c:v>213.58355891991812</c:v>
                </c:pt>
                <c:pt idx="441">
                  <c:v>213.5309435148115</c:v>
                </c:pt>
                <c:pt idx="442">
                  <c:v>213.3422430436384</c:v>
                </c:pt>
                <c:pt idx="443">
                  <c:v>213.21383292138162</c:v>
                </c:pt>
                <c:pt idx="444">
                  <c:v>213.13197603805119</c:v>
                </c:pt>
                <c:pt idx="445">
                  <c:v>213.11666840439301</c:v>
                </c:pt>
                <c:pt idx="446">
                  <c:v>213.03219235169274</c:v>
                </c:pt>
                <c:pt idx="447">
                  <c:v>212.92732263604753</c:v>
                </c:pt>
                <c:pt idx="448">
                  <c:v>212.84155850975492</c:v>
                </c:pt>
                <c:pt idx="449">
                  <c:v>212.7084657172239</c:v>
                </c:pt>
                <c:pt idx="450">
                  <c:v>212.58822255548202</c:v>
                </c:pt>
                <c:pt idx="451">
                  <c:v>212.45743848791241</c:v>
                </c:pt>
                <c:pt idx="452">
                  <c:v>212.32944105422828</c:v>
                </c:pt>
                <c:pt idx="453">
                  <c:v>212.27645765560828</c:v>
                </c:pt>
                <c:pt idx="454">
                  <c:v>212.14227256622544</c:v>
                </c:pt>
                <c:pt idx="455">
                  <c:v>212.02038387226608</c:v>
                </c:pt>
                <c:pt idx="456">
                  <c:v>211.80064921266455</c:v>
                </c:pt>
                <c:pt idx="457">
                  <c:v>211.56316558995931</c:v>
                </c:pt>
                <c:pt idx="458">
                  <c:v>211.35041896201997</c:v>
                </c:pt>
                <c:pt idx="459">
                  <c:v>211.17767214667106</c:v>
                </c:pt>
                <c:pt idx="460">
                  <c:v>210.99814211346416</c:v>
                </c:pt>
                <c:pt idx="461">
                  <c:v>210.75890388609471</c:v>
                </c:pt>
                <c:pt idx="462">
                  <c:v>210.61037682894124</c:v>
                </c:pt>
                <c:pt idx="463">
                  <c:v>210.58351699893731</c:v>
                </c:pt>
                <c:pt idx="464">
                  <c:v>210.48094796200425</c:v>
                </c:pt>
                <c:pt idx="465">
                  <c:v>210.37947676938802</c:v>
                </c:pt>
                <c:pt idx="466">
                  <c:v>210.25366027102461</c:v>
                </c:pt>
                <c:pt idx="467">
                  <c:v>210.29764292431446</c:v>
                </c:pt>
                <c:pt idx="468">
                  <c:v>210.31469388122872</c:v>
                </c:pt>
                <c:pt idx="469">
                  <c:v>210.35683216963085</c:v>
                </c:pt>
                <c:pt idx="470">
                  <c:v>210.45983257155575</c:v>
                </c:pt>
                <c:pt idx="471">
                  <c:v>210.52692145605386</c:v>
                </c:pt>
                <c:pt idx="472">
                  <c:v>210.63798134474044</c:v>
                </c:pt>
                <c:pt idx="473">
                  <c:v>210.69825124877232</c:v>
                </c:pt>
                <c:pt idx="474">
                  <c:v>210.73714883778422</c:v>
                </c:pt>
                <c:pt idx="475">
                  <c:v>210.8278179333395</c:v>
                </c:pt>
                <c:pt idx="476">
                  <c:v>210.97600953068334</c:v>
                </c:pt>
                <c:pt idx="477">
                  <c:v>211.12820222161827</c:v>
                </c:pt>
                <c:pt idx="478">
                  <c:v>211.10781503134297</c:v>
                </c:pt>
                <c:pt idx="479">
                  <c:v>211.17008807763173</c:v>
                </c:pt>
                <c:pt idx="480">
                  <c:v>211.21019560059261</c:v>
                </c:pt>
                <c:pt idx="481">
                  <c:v>211.07989938898007</c:v>
                </c:pt>
                <c:pt idx="482">
                  <c:v>210.92385685222504</c:v>
                </c:pt>
                <c:pt idx="483">
                  <c:v>210.81096640459231</c:v>
                </c:pt>
                <c:pt idx="484">
                  <c:v>210.63050723683659</c:v>
                </c:pt>
                <c:pt idx="485">
                  <c:v>210.48547332888077</c:v>
                </c:pt>
                <c:pt idx="486">
                  <c:v>210.36728527323081</c:v>
                </c:pt>
                <c:pt idx="487">
                  <c:v>210.31112340375239</c:v>
                </c:pt>
                <c:pt idx="488">
                  <c:v>210.30575728094394</c:v>
                </c:pt>
                <c:pt idx="489">
                  <c:v>210.32572995639174</c:v>
                </c:pt>
                <c:pt idx="490">
                  <c:v>210.30809831565969</c:v>
                </c:pt>
                <c:pt idx="491">
                  <c:v>210.13850966223072</c:v>
                </c:pt>
                <c:pt idx="492">
                  <c:v>210.05995944682445</c:v>
                </c:pt>
                <c:pt idx="493">
                  <c:v>210.09865985832326</c:v>
                </c:pt>
                <c:pt idx="494">
                  <c:v>210.10931219761301</c:v>
                </c:pt>
                <c:pt idx="495">
                  <c:v>210.20659110885376</c:v>
                </c:pt>
                <c:pt idx="496">
                  <c:v>210.18469752220068</c:v>
                </c:pt>
                <c:pt idx="497">
                  <c:v>210.17677488405468</c:v>
                </c:pt>
                <c:pt idx="498">
                  <c:v>210.09293631320693</c:v>
                </c:pt>
                <c:pt idx="499">
                  <c:v>209.97738547980558</c:v>
                </c:pt>
                <c:pt idx="500">
                  <c:v>209.88222645266214</c:v>
                </c:pt>
                <c:pt idx="501">
                  <c:v>209.70332724111404</c:v>
                </c:pt>
                <c:pt idx="502">
                  <c:v>209.58005757380602</c:v>
                </c:pt>
                <c:pt idx="503">
                  <c:v>209.41465005777312</c:v>
                </c:pt>
                <c:pt idx="504">
                  <c:v>209.26446523220619</c:v>
                </c:pt>
                <c:pt idx="505">
                  <c:v>209.10373352275312</c:v>
                </c:pt>
                <c:pt idx="506">
                  <c:v>208.95499911173329</c:v>
                </c:pt>
                <c:pt idx="507">
                  <c:v>208.8744158204444</c:v>
                </c:pt>
                <c:pt idx="508">
                  <c:v>208.85834200794696</c:v>
                </c:pt>
                <c:pt idx="509">
                  <c:v>208.87541771591731</c:v>
                </c:pt>
                <c:pt idx="510">
                  <c:v>208.86151852184111</c:v>
                </c:pt>
                <c:pt idx="511">
                  <c:v>208.86359168869393</c:v>
                </c:pt>
                <c:pt idx="512">
                  <c:v>208.95070428961046</c:v>
                </c:pt>
                <c:pt idx="513">
                  <c:v>209.04050732789599</c:v>
                </c:pt>
                <c:pt idx="514">
                  <c:v>209.28263570000519</c:v>
                </c:pt>
                <c:pt idx="515">
                  <c:v>209.38655803672856</c:v>
                </c:pt>
                <c:pt idx="516">
                  <c:v>209.49872834790807</c:v>
                </c:pt>
                <c:pt idx="517">
                  <c:v>209.69855695739344</c:v>
                </c:pt>
                <c:pt idx="518">
                  <c:v>209.85924600217226</c:v>
                </c:pt>
                <c:pt idx="519">
                  <c:v>209.97938527998139</c:v>
                </c:pt>
                <c:pt idx="520">
                  <c:v>210.15561416863321</c:v>
                </c:pt>
                <c:pt idx="521">
                  <c:v>210.37508412405145</c:v>
                </c:pt>
                <c:pt idx="522">
                  <c:v>210.57527740595938</c:v>
                </c:pt>
                <c:pt idx="523">
                  <c:v>210.81680903185989</c:v>
                </c:pt>
                <c:pt idx="524">
                  <c:v>211.20118316627986</c:v>
                </c:pt>
                <c:pt idx="525">
                  <c:v>211.53604139962809</c:v>
                </c:pt>
                <c:pt idx="526">
                  <c:v>211.95843777423437</c:v>
                </c:pt>
                <c:pt idx="527">
                  <c:v>212.43717694854857</c:v>
                </c:pt>
                <c:pt idx="528">
                  <c:v>212.76824777868833</c:v>
                </c:pt>
                <c:pt idx="529">
                  <c:v>213.21282243618813</c:v>
                </c:pt>
                <c:pt idx="530">
                  <c:v>213.45966430203276</c:v>
                </c:pt>
                <c:pt idx="531">
                  <c:v>213.65829894626364</c:v>
                </c:pt>
                <c:pt idx="532">
                  <c:v>213.91286511612347</c:v>
                </c:pt>
                <c:pt idx="533">
                  <c:v>214.27093999187048</c:v>
                </c:pt>
                <c:pt idx="534">
                  <c:v>214.61000978224956</c:v>
                </c:pt>
                <c:pt idx="535">
                  <c:v>214.89980165707567</c:v>
                </c:pt>
                <c:pt idx="536">
                  <c:v>215.05619372780814</c:v>
                </c:pt>
                <c:pt idx="537">
                  <c:v>215.10406496927794</c:v>
                </c:pt>
                <c:pt idx="538">
                  <c:v>215.06243229758167</c:v>
                </c:pt>
                <c:pt idx="539">
                  <c:v>214.98012194440636</c:v>
                </c:pt>
                <c:pt idx="540">
                  <c:v>214.85637425150296</c:v>
                </c:pt>
                <c:pt idx="541">
                  <c:v>214.90255634880987</c:v>
                </c:pt>
                <c:pt idx="542">
                  <c:v>215.09132256682329</c:v>
                </c:pt>
                <c:pt idx="543">
                  <c:v>215.15095254305953</c:v>
                </c:pt>
                <c:pt idx="544">
                  <c:v>215.16598321845831</c:v>
                </c:pt>
                <c:pt idx="545">
                  <c:v>215.1231773757049</c:v>
                </c:pt>
                <c:pt idx="546">
                  <c:v>215.02135712717771</c:v>
                </c:pt>
                <c:pt idx="547">
                  <c:v>214.98720565288627</c:v>
                </c:pt>
                <c:pt idx="548">
                  <c:v>215.08925814999273</c:v>
                </c:pt>
                <c:pt idx="549">
                  <c:v>215.22187957894886</c:v>
                </c:pt>
                <c:pt idx="550">
                  <c:v>215.40507709601624</c:v>
                </c:pt>
                <c:pt idx="551">
                  <c:v>215.56741983221869</c:v>
                </c:pt>
                <c:pt idx="552">
                  <c:v>215.77731481236899</c:v>
                </c:pt>
                <c:pt idx="553">
                  <c:v>215.81839487867902</c:v>
                </c:pt>
                <c:pt idx="554">
                  <c:v>215.91740488601576</c:v>
                </c:pt>
                <c:pt idx="555">
                  <c:v>216.00184613977839</c:v>
                </c:pt>
                <c:pt idx="556">
                  <c:v>216.12457468934872</c:v>
                </c:pt>
                <c:pt idx="557">
                  <c:v>216.28221951476971</c:v>
                </c:pt>
                <c:pt idx="558">
                  <c:v>216.52469542781819</c:v>
                </c:pt>
                <c:pt idx="559">
                  <c:v>216.67522217978163</c:v>
                </c:pt>
                <c:pt idx="560">
                  <c:v>216.74158530056323</c:v>
                </c:pt>
                <c:pt idx="561">
                  <c:v>216.95947460156358</c:v>
                </c:pt>
                <c:pt idx="562">
                  <c:v>217.05291418863294</c:v>
                </c:pt>
                <c:pt idx="563">
                  <c:v>217.07181009464682</c:v>
                </c:pt>
                <c:pt idx="564">
                  <c:v>217.0468825468719</c:v>
                </c:pt>
                <c:pt idx="565">
                  <c:v>216.95856229293588</c:v>
                </c:pt>
                <c:pt idx="566">
                  <c:v>216.86592325727665</c:v>
                </c:pt>
                <c:pt idx="567">
                  <c:v>216.86381098265437</c:v>
                </c:pt>
                <c:pt idx="568">
                  <c:v>216.92349904788071</c:v>
                </c:pt>
                <c:pt idx="569">
                  <c:v>216.8064866322137</c:v>
                </c:pt>
                <c:pt idx="570">
                  <c:v>216.72062903040353</c:v>
                </c:pt>
                <c:pt idx="571">
                  <c:v>216.71709430822821</c:v>
                </c:pt>
                <c:pt idx="572">
                  <c:v>216.57563577081484</c:v>
                </c:pt>
                <c:pt idx="573">
                  <c:v>216.39011324760318</c:v>
                </c:pt>
                <c:pt idx="574">
                  <c:v>216.276740682472</c:v>
                </c:pt>
                <c:pt idx="575">
                  <c:v>216.14029458774954</c:v>
                </c:pt>
                <c:pt idx="576">
                  <c:v>216.04619167381426</c:v>
                </c:pt>
                <c:pt idx="577">
                  <c:v>215.69803062576696</c:v>
                </c:pt>
                <c:pt idx="578">
                  <c:v>215.09743054917806</c:v>
                </c:pt>
                <c:pt idx="579">
                  <c:v>214.43465536467372</c:v>
                </c:pt>
                <c:pt idx="580">
                  <c:v>213.78089567277812</c:v>
                </c:pt>
                <c:pt idx="581">
                  <c:v>213.04813679389829</c:v>
                </c:pt>
                <c:pt idx="582">
                  <c:v>212.41152335095862</c:v>
                </c:pt>
                <c:pt idx="583">
                  <c:v>211.75577072094117</c:v>
                </c:pt>
                <c:pt idx="584">
                  <c:v>211.21281938046408</c:v>
                </c:pt>
                <c:pt idx="585">
                  <c:v>210.73897123515897</c:v>
                </c:pt>
                <c:pt idx="586">
                  <c:v>210.42274513391723</c:v>
                </c:pt>
                <c:pt idx="587">
                  <c:v>210.0607363478068</c:v>
                </c:pt>
                <c:pt idx="588">
                  <c:v>209.82017651717058</c:v>
                </c:pt>
                <c:pt idx="589">
                  <c:v>209.70527136355031</c:v>
                </c:pt>
                <c:pt idx="590">
                  <c:v>209.55739649575023</c:v>
                </c:pt>
                <c:pt idx="591">
                  <c:v>209.5088097036662</c:v>
                </c:pt>
                <c:pt idx="592">
                  <c:v>209.59262208588922</c:v>
                </c:pt>
                <c:pt idx="593">
                  <c:v>209.56878843733307</c:v>
                </c:pt>
                <c:pt idx="594">
                  <c:v>209.57854735308206</c:v>
                </c:pt>
                <c:pt idx="595">
                  <c:v>209.6762655997675</c:v>
                </c:pt>
                <c:pt idx="596">
                  <c:v>209.69054284356068</c:v>
                </c:pt>
                <c:pt idx="597">
                  <c:v>209.55098403074274</c:v>
                </c:pt>
                <c:pt idx="598">
                  <c:v>209.44380277787573</c:v>
                </c:pt>
                <c:pt idx="599">
                  <c:v>209.39935349202972</c:v>
                </c:pt>
                <c:pt idx="600">
                  <c:v>209.35383862213268</c:v>
                </c:pt>
                <c:pt idx="601">
                  <c:v>209.21176878629495</c:v>
                </c:pt>
                <c:pt idx="602">
                  <c:v>208.99517827944462</c:v>
                </c:pt>
                <c:pt idx="603">
                  <c:v>208.7469435278399</c:v>
                </c:pt>
                <c:pt idx="604">
                  <c:v>208.545538085754</c:v>
                </c:pt>
                <c:pt idx="605">
                  <c:v>208.38215342464858</c:v>
                </c:pt>
                <c:pt idx="606">
                  <c:v>208.05061677952904</c:v>
                </c:pt>
                <c:pt idx="607">
                  <c:v>207.72830452806565</c:v>
                </c:pt>
                <c:pt idx="608">
                  <c:v>207.6342327667744</c:v>
                </c:pt>
                <c:pt idx="609">
                  <c:v>207.60611748830718</c:v>
                </c:pt>
                <c:pt idx="610">
                  <c:v>207.59821120422583</c:v>
                </c:pt>
                <c:pt idx="611">
                  <c:v>207.71133021412913</c:v>
                </c:pt>
                <c:pt idx="612">
                  <c:v>207.9708533219233</c:v>
                </c:pt>
                <c:pt idx="613">
                  <c:v>208.2279220522849</c:v>
                </c:pt>
                <c:pt idx="614">
                  <c:v>208.34074025488459</c:v>
                </c:pt>
                <c:pt idx="615">
                  <c:v>208.46119272988909</c:v>
                </c:pt>
                <c:pt idx="616">
                  <c:v>208.69103773783834</c:v>
                </c:pt>
                <c:pt idx="617">
                  <c:v>208.99881262510502</c:v>
                </c:pt>
                <c:pt idx="618">
                  <c:v>209.24237927708791</c:v>
                </c:pt>
                <c:pt idx="619">
                  <c:v>209.40170800591551</c:v>
                </c:pt>
                <c:pt idx="620">
                  <c:v>209.3664492542382</c:v>
                </c:pt>
                <c:pt idx="621">
                  <c:v>209.27205463133825</c:v>
                </c:pt>
                <c:pt idx="622">
                  <c:v>209.15020913176468</c:v>
                </c:pt>
                <c:pt idx="623">
                  <c:v>209.03653263079619</c:v>
                </c:pt>
                <c:pt idx="624">
                  <c:v>208.95088726351182</c:v>
                </c:pt>
                <c:pt idx="625">
                  <c:v>209.05366430857083</c:v>
                </c:pt>
                <c:pt idx="626">
                  <c:v>209.13681410751536</c:v>
                </c:pt>
                <c:pt idx="627">
                  <c:v>209.01066604526147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26336"/>
        <c:axId val="40132608"/>
      </c:scatterChart>
      <c:valAx>
        <c:axId val="40126336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132608"/>
        <c:crosses val="autoZero"/>
        <c:crossBetween val="midCat"/>
        <c:majorUnit val="10"/>
        <c:minorUnit val="5"/>
      </c:valAx>
      <c:valAx>
        <c:axId val="401326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012633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(A47)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(A47)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2.3039134661688743</c:v>
                </c:pt>
                <c:pt idx="1">
                  <c:v>1.6325980500094426</c:v>
                </c:pt>
                <c:pt idx="2">
                  <c:v>1.3509804304355335</c:v>
                </c:pt>
                <c:pt idx="3">
                  <c:v>1.2032309494517912</c:v>
                </c:pt>
                <c:pt idx="4">
                  <c:v>1.0980910397233907</c:v>
                </c:pt>
                <c:pt idx="5">
                  <c:v>1.0903151046432413</c:v>
                </c:pt>
                <c:pt idx="6">
                  <c:v>1.0120823360217919</c:v>
                </c:pt>
                <c:pt idx="7">
                  <c:v>1.0071652582616109</c:v>
                </c:pt>
                <c:pt idx="8">
                  <c:v>0.75683319718250974</c:v>
                </c:pt>
                <c:pt idx="9">
                  <c:v>0.73758318120132749</c:v>
                </c:pt>
                <c:pt idx="10">
                  <c:v>0.7367299741151524</c:v>
                </c:pt>
                <c:pt idx="11">
                  <c:v>0.72592993743533463</c:v>
                </c:pt>
                <c:pt idx="12">
                  <c:v>0.75036640440884361</c:v>
                </c:pt>
                <c:pt idx="13">
                  <c:v>0.77566413876752482</c:v>
                </c:pt>
                <c:pt idx="14">
                  <c:v>0.7441881838855573</c:v>
                </c:pt>
                <c:pt idx="15">
                  <c:v>0.73983691582746092</c:v>
                </c:pt>
                <c:pt idx="16">
                  <c:v>0.74402100171262553</c:v>
                </c:pt>
                <c:pt idx="17">
                  <c:v>0.73273420501190034</c:v>
                </c:pt>
                <c:pt idx="18">
                  <c:v>0.61519770401980034</c:v>
                </c:pt>
                <c:pt idx="19">
                  <c:v>0.57629656948419627</c:v>
                </c:pt>
                <c:pt idx="20">
                  <c:v>0.57802603685339182</c:v>
                </c:pt>
                <c:pt idx="21">
                  <c:v>0.5835253155683483</c:v>
                </c:pt>
                <c:pt idx="22">
                  <c:v>0.58255359657667805</c:v>
                </c:pt>
                <c:pt idx="23">
                  <c:v>0.59764693804823843</c:v>
                </c:pt>
                <c:pt idx="24">
                  <c:v>0.59469299287020083</c:v>
                </c:pt>
                <c:pt idx="25">
                  <c:v>0.61501176957621728</c:v>
                </c:pt>
                <c:pt idx="26">
                  <c:v>0.63493673544514262</c:v>
                </c:pt>
                <c:pt idx="27">
                  <c:v>0.63954369946001732</c:v>
                </c:pt>
                <c:pt idx="28">
                  <c:v>0.56996362796514577</c:v>
                </c:pt>
                <c:pt idx="29">
                  <c:v>0.55576419917405639</c:v>
                </c:pt>
                <c:pt idx="30">
                  <c:v>0.54908017069843629</c:v>
                </c:pt>
                <c:pt idx="31">
                  <c:v>0.53879285138086697</c:v>
                </c:pt>
                <c:pt idx="32">
                  <c:v>0.52168326196305359</c:v>
                </c:pt>
                <c:pt idx="33">
                  <c:v>0.50083131747532239</c:v>
                </c:pt>
                <c:pt idx="34">
                  <c:v>0.48482272104550939</c:v>
                </c:pt>
                <c:pt idx="35">
                  <c:v>0.48209428347140365</c:v>
                </c:pt>
                <c:pt idx="36">
                  <c:v>0.47170278838053092</c:v>
                </c:pt>
                <c:pt idx="37">
                  <c:v>0.46646892434236409</c:v>
                </c:pt>
                <c:pt idx="38">
                  <c:v>0.41411354188038435</c:v>
                </c:pt>
                <c:pt idx="39">
                  <c:v>0.41299085665467034</c:v>
                </c:pt>
                <c:pt idx="40">
                  <c:v>0.41512851839076714</c:v>
                </c:pt>
                <c:pt idx="41">
                  <c:v>0.40571900707745245</c:v>
                </c:pt>
                <c:pt idx="42">
                  <c:v>0.40280216053471901</c:v>
                </c:pt>
                <c:pt idx="43">
                  <c:v>0.39416393536530331</c:v>
                </c:pt>
                <c:pt idx="44">
                  <c:v>0.37917873135397895</c:v>
                </c:pt>
                <c:pt idx="45">
                  <c:v>0.36685798614985626</c:v>
                </c:pt>
                <c:pt idx="46">
                  <c:v>0.34936163758142597</c:v>
                </c:pt>
                <c:pt idx="47">
                  <c:v>0.33373155411543759</c:v>
                </c:pt>
                <c:pt idx="48">
                  <c:v>0.2904924888334709</c:v>
                </c:pt>
                <c:pt idx="49">
                  <c:v>0.27529940239799772</c:v>
                </c:pt>
                <c:pt idx="50">
                  <c:v>0.26296151576554011</c:v>
                </c:pt>
                <c:pt idx="51">
                  <c:v>0.24935039524328814</c:v>
                </c:pt>
                <c:pt idx="52">
                  <c:v>0.23617023601845558</c:v>
                </c:pt>
                <c:pt idx="53">
                  <c:v>0.22469955558824303</c:v>
                </c:pt>
                <c:pt idx="54">
                  <c:v>0.21222586020860637</c:v>
                </c:pt>
                <c:pt idx="55">
                  <c:v>0.20125710720680065</c:v>
                </c:pt>
                <c:pt idx="56">
                  <c:v>0.18977501824287848</c:v>
                </c:pt>
                <c:pt idx="57">
                  <c:v>0.17881385475080408</c:v>
                </c:pt>
                <c:pt idx="58">
                  <c:v>0.15773874316082231</c:v>
                </c:pt>
                <c:pt idx="59">
                  <c:v>0.14843260476600847</c:v>
                </c:pt>
                <c:pt idx="60">
                  <c:v>0.1389122742607502</c:v>
                </c:pt>
                <c:pt idx="61">
                  <c:v>0.12983492296780019</c:v>
                </c:pt>
                <c:pt idx="62">
                  <c:v>0.1216912464069258</c:v>
                </c:pt>
                <c:pt idx="63">
                  <c:v>0.11462629385591759</c:v>
                </c:pt>
                <c:pt idx="64">
                  <c:v>0.10771453322462957</c:v>
                </c:pt>
                <c:pt idx="65">
                  <c:v>0.10131254890850978</c:v>
                </c:pt>
                <c:pt idx="66">
                  <c:v>9.6054268574401386E-2</c:v>
                </c:pt>
                <c:pt idx="67">
                  <c:v>9.1472402934063377E-2</c:v>
                </c:pt>
                <c:pt idx="68">
                  <c:v>8.2444835381777506E-2</c:v>
                </c:pt>
                <c:pt idx="69">
                  <c:v>7.8913658402871706E-2</c:v>
                </c:pt>
                <c:pt idx="70">
                  <c:v>7.5850427939541679E-2</c:v>
                </c:pt>
                <c:pt idx="71">
                  <c:v>7.3360243843304349E-2</c:v>
                </c:pt>
                <c:pt idx="72">
                  <c:v>7.1176989696246362E-2</c:v>
                </c:pt>
                <c:pt idx="73">
                  <c:v>6.908955908008739E-2</c:v>
                </c:pt>
                <c:pt idx="74">
                  <c:v>6.6916027915766174E-2</c:v>
                </c:pt>
                <c:pt idx="75">
                  <c:v>6.5001826322568429E-2</c:v>
                </c:pt>
                <c:pt idx="76">
                  <c:v>6.3233368130229547E-2</c:v>
                </c:pt>
                <c:pt idx="77">
                  <c:v>6.15087430901953E-2</c:v>
                </c:pt>
                <c:pt idx="78">
                  <c:v>5.6734240926367953E-2</c:v>
                </c:pt>
                <c:pt idx="79">
                  <c:v>5.5516313619389815E-2</c:v>
                </c:pt>
                <c:pt idx="80">
                  <c:v>5.4467954153779911E-2</c:v>
                </c:pt>
                <c:pt idx="81">
                  <c:v>5.3392434998642789E-2</c:v>
                </c:pt>
                <c:pt idx="82">
                  <c:v>5.2251399287746497E-2</c:v>
                </c:pt>
                <c:pt idx="83">
                  <c:v>5.1373342261669168E-2</c:v>
                </c:pt>
                <c:pt idx="84">
                  <c:v>5.0666936276702539E-2</c:v>
                </c:pt>
                <c:pt idx="85">
                  <c:v>4.9926235756635864E-2</c:v>
                </c:pt>
                <c:pt idx="86">
                  <c:v>4.9192222584836569E-2</c:v>
                </c:pt>
                <c:pt idx="87">
                  <c:v>4.8726996788424376E-2</c:v>
                </c:pt>
                <c:pt idx="88">
                  <c:v>4.6217768749867758E-2</c:v>
                </c:pt>
                <c:pt idx="89">
                  <c:v>4.5846907225763074E-2</c:v>
                </c:pt>
                <c:pt idx="90">
                  <c:v>4.5667776950994401E-2</c:v>
                </c:pt>
                <c:pt idx="91">
                  <c:v>4.5581540734280133E-2</c:v>
                </c:pt>
                <c:pt idx="92">
                  <c:v>4.5898395827054787E-2</c:v>
                </c:pt>
                <c:pt idx="93">
                  <c:v>4.6424718144669891E-2</c:v>
                </c:pt>
                <c:pt idx="94">
                  <c:v>4.7026669413941694E-2</c:v>
                </c:pt>
                <c:pt idx="95">
                  <c:v>4.7853812735927023E-2</c:v>
                </c:pt>
                <c:pt idx="96">
                  <c:v>4.8641401463938014E-2</c:v>
                </c:pt>
                <c:pt idx="97">
                  <c:v>4.978535866398752E-2</c:v>
                </c:pt>
                <c:pt idx="98">
                  <c:v>4.8823979726765616E-2</c:v>
                </c:pt>
                <c:pt idx="99">
                  <c:v>4.9884509368890863E-2</c:v>
                </c:pt>
                <c:pt idx="100">
                  <c:v>5.0838522081322099E-2</c:v>
                </c:pt>
                <c:pt idx="101">
                  <c:v>5.1672254442402053E-2</c:v>
                </c:pt>
                <c:pt idx="102">
                  <c:v>5.267032348261106E-2</c:v>
                </c:pt>
                <c:pt idx="103">
                  <c:v>5.3591468156478549E-2</c:v>
                </c:pt>
                <c:pt idx="104">
                  <c:v>5.4221682447274704E-2</c:v>
                </c:pt>
                <c:pt idx="105">
                  <c:v>5.4849851590886629E-2</c:v>
                </c:pt>
                <c:pt idx="106">
                  <c:v>5.557167763612806E-2</c:v>
                </c:pt>
                <c:pt idx="107">
                  <c:v>5.6376686004639291E-2</c:v>
                </c:pt>
                <c:pt idx="108">
                  <c:v>5.4972355495687616E-2</c:v>
                </c:pt>
                <c:pt idx="109">
                  <c:v>5.585848461174274E-2</c:v>
                </c:pt>
                <c:pt idx="110">
                  <c:v>5.6775191326552961E-2</c:v>
                </c:pt>
                <c:pt idx="111">
                  <c:v>5.7851705080825516E-2</c:v>
                </c:pt>
                <c:pt idx="112">
                  <c:v>5.9059102565229976E-2</c:v>
                </c:pt>
                <c:pt idx="113">
                  <c:v>6.0382207097209352E-2</c:v>
                </c:pt>
                <c:pt idx="114">
                  <c:v>6.1721466145983929E-2</c:v>
                </c:pt>
                <c:pt idx="115">
                  <c:v>6.3077187363522719E-2</c:v>
                </c:pt>
                <c:pt idx="116">
                  <c:v>6.4486898959975406E-2</c:v>
                </c:pt>
                <c:pt idx="117">
                  <c:v>6.5952773876372911E-2</c:v>
                </c:pt>
                <c:pt idx="118">
                  <c:v>6.4882837454953851E-2</c:v>
                </c:pt>
                <c:pt idx="119">
                  <c:v>6.6150389214919392E-2</c:v>
                </c:pt>
                <c:pt idx="120">
                  <c:v>6.7618041602867718E-2</c:v>
                </c:pt>
                <c:pt idx="121">
                  <c:v>6.8885644414532349E-2</c:v>
                </c:pt>
                <c:pt idx="122">
                  <c:v>7.0343902669130223E-2</c:v>
                </c:pt>
                <c:pt idx="123">
                  <c:v>7.1917622497248118E-2</c:v>
                </c:pt>
                <c:pt idx="124">
                  <c:v>7.3488952369828664E-2</c:v>
                </c:pt>
                <c:pt idx="125">
                  <c:v>7.5199411654401541E-2</c:v>
                </c:pt>
                <c:pt idx="126">
                  <c:v>7.6941273524407355E-2</c:v>
                </c:pt>
                <c:pt idx="127">
                  <c:v>7.8891431043946553E-2</c:v>
                </c:pt>
                <c:pt idx="128">
                  <c:v>7.8162699461972018E-2</c:v>
                </c:pt>
                <c:pt idx="129">
                  <c:v>8.0417944378556511E-2</c:v>
                </c:pt>
                <c:pt idx="130">
                  <c:v>8.2711428308031215E-2</c:v>
                </c:pt>
                <c:pt idx="131">
                  <c:v>8.5161309816533179E-2</c:v>
                </c:pt>
                <c:pt idx="132">
                  <c:v>8.758860651260543E-2</c:v>
                </c:pt>
                <c:pt idx="133">
                  <c:v>9.0128172097211412E-2</c:v>
                </c:pt>
                <c:pt idx="134">
                  <c:v>9.2684634482171721E-2</c:v>
                </c:pt>
                <c:pt idx="135">
                  <c:v>9.5041363859129951E-2</c:v>
                </c:pt>
                <c:pt idx="136">
                  <c:v>9.7352734380844033E-2</c:v>
                </c:pt>
                <c:pt idx="137">
                  <c:v>9.9444657713753312E-2</c:v>
                </c:pt>
                <c:pt idx="138">
                  <c:v>9.8084939055996648E-2</c:v>
                </c:pt>
                <c:pt idx="139">
                  <c:v>9.9924658505529229E-2</c:v>
                </c:pt>
                <c:pt idx="140">
                  <c:v>0.10146793117806475</c:v>
                </c:pt>
                <c:pt idx="141">
                  <c:v>0.10288111459432306</c:v>
                </c:pt>
                <c:pt idx="142">
                  <c:v>0.10398334191543886</c:v>
                </c:pt>
                <c:pt idx="143">
                  <c:v>0.10539122043341276</c:v>
                </c:pt>
                <c:pt idx="144">
                  <c:v>0.10670994524400286</c:v>
                </c:pt>
                <c:pt idx="145">
                  <c:v>0.10782837229563848</c:v>
                </c:pt>
                <c:pt idx="146">
                  <c:v>0.10892601153975906</c:v>
                </c:pt>
                <c:pt idx="147">
                  <c:v>0.1102213547452451</c:v>
                </c:pt>
                <c:pt idx="148">
                  <c:v>0.10828118315206135</c:v>
                </c:pt>
                <c:pt idx="149">
                  <c:v>0.10980414663759153</c:v>
                </c:pt>
                <c:pt idx="150">
                  <c:v>0.11128937554662166</c:v>
                </c:pt>
                <c:pt idx="151">
                  <c:v>0.11316232985484584</c:v>
                </c:pt>
                <c:pt idx="152">
                  <c:v>0.11496933108628711</c:v>
                </c:pt>
                <c:pt idx="153">
                  <c:v>0.11698540048700308</c:v>
                </c:pt>
                <c:pt idx="154">
                  <c:v>0.11892851834873402</c:v>
                </c:pt>
                <c:pt idx="155">
                  <c:v>0.12079490466074506</c:v>
                </c:pt>
                <c:pt idx="156">
                  <c:v>0.12252085936357202</c:v>
                </c:pt>
                <c:pt idx="157">
                  <c:v>0.12422412018675129</c:v>
                </c:pt>
                <c:pt idx="158">
                  <c:v>0.1220262073743647</c:v>
                </c:pt>
                <c:pt idx="159">
                  <c:v>0.12323945919650392</c:v>
                </c:pt>
                <c:pt idx="160">
                  <c:v>0.1244752709107526</c:v>
                </c:pt>
                <c:pt idx="161">
                  <c:v>0.12530418017606526</c:v>
                </c:pt>
                <c:pt idx="162">
                  <c:v>0.12626991204628396</c:v>
                </c:pt>
                <c:pt idx="163">
                  <c:v>0.12718720703909872</c:v>
                </c:pt>
                <c:pt idx="164">
                  <c:v>0.12802462436616571</c:v>
                </c:pt>
                <c:pt idx="165">
                  <c:v>0.12908881839700856</c:v>
                </c:pt>
                <c:pt idx="166">
                  <c:v>0.12999640169013912</c:v>
                </c:pt>
                <c:pt idx="167">
                  <c:v>0.13090426225451687</c:v>
                </c:pt>
                <c:pt idx="168">
                  <c:v>0.12833177180533245</c:v>
                </c:pt>
                <c:pt idx="169">
                  <c:v>0.12922271008219852</c:v>
                </c:pt>
                <c:pt idx="170">
                  <c:v>0.13029876432268023</c:v>
                </c:pt>
                <c:pt idx="171">
                  <c:v>0.13140717667796697</c:v>
                </c:pt>
                <c:pt idx="172">
                  <c:v>0.13274251493827291</c:v>
                </c:pt>
                <c:pt idx="173">
                  <c:v>0.13411386732556377</c:v>
                </c:pt>
                <c:pt idx="174">
                  <c:v>0.13538745127124185</c:v>
                </c:pt>
                <c:pt idx="175">
                  <c:v>0.13701086743252305</c:v>
                </c:pt>
                <c:pt idx="176">
                  <c:v>0.13910134906659266</c:v>
                </c:pt>
                <c:pt idx="177">
                  <c:v>0.14095315204137299</c:v>
                </c:pt>
                <c:pt idx="178">
                  <c:v>0.13876117014252057</c:v>
                </c:pt>
                <c:pt idx="179">
                  <c:v>0.14069551279355355</c:v>
                </c:pt>
                <c:pt idx="180">
                  <c:v>0.1425179351075587</c:v>
                </c:pt>
                <c:pt idx="181">
                  <c:v>0.14476575383698334</c:v>
                </c:pt>
                <c:pt idx="182">
                  <c:v>0.14638080250977328</c:v>
                </c:pt>
                <c:pt idx="183">
                  <c:v>0.14836665956798473</c:v>
                </c:pt>
                <c:pt idx="184">
                  <c:v>0.15005089214342257</c:v>
                </c:pt>
                <c:pt idx="185">
                  <c:v>0.15180452499452035</c:v>
                </c:pt>
                <c:pt idx="186">
                  <c:v>0.1535649779195811</c:v>
                </c:pt>
                <c:pt idx="187">
                  <c:v>0.15499249676260093</c:v>
                </c:pt>
                <c:pt idx="188">
                  <c:v>0.15281016249221394</c:v>
                </c:pt>
                <c:pt idx="189">
                  <c:v>0.15434493686584583</c:v>
                </c:pt>
                <c:pt idx="190">
                  <c:v>0.15550859587969626</c:v>
                </c:pt>
                <c:pt idx="191">
                  <c:v>0.15688263396019347</c:v>
                </c:pt>
                <c:pt idx="192">
                  <c:v>0.15850697818987514</c:v>
                </c:pt>
                <c:pt idx="193">
                  <c:v>0.16026118927842348</c:v>
                </c:pt>
                <c:pt idx="194">
                  <c:v>0.16174336128691388</c:v>
                </c:pt>
                <c:pt idx="195">
                  <c:v>0.16349523907340691</c:v>
                </c:pt>
                <c:pt idx="196">
                  <c:v>0.16540901409569544</c:v>
                </c:pt>
                <c:pt idx="197">
                  <c:v>0.16788491490169763</c:v>
                </c:pt>
                <c:pt idx="198">
                  <c:v>0.16618874397820013</c:v>
                </c:pt>
                <c:pt idx="199">
                  <c:v>0.16851585070884673</c:v>
                </c:pt>
                <c:pt idx="200">
                  <c:v>0.17118412667785818</c:v>
                </c:pt>
                <c:pt idx="201">
                  <c:v>0.17420827068850794</c:v>
                </c:pt>
                <c:pt idx="202">
                  <c:v>0.1767389476704834</c:v>
                </c:pt>
                <c:pt idx="203">
                  <c:v>0.17951465294211885</c:v>
                </c:pt>
                <c:pt idx="204">
                  <c:v>0.18240805117507652</c:v>
                </c:pt>
                <c:pt idx="205">
                  <c:v>0.18498713400611619</c:v>
                </c:pt>
                <c:pt idx="206">
                  <c:v>0.1876787734002705</c:v>
                </c:pt>
                <c:pt idx="207">
                  <c:v>0.19004442086499057</c:v>
                </c:pt>
                <c:pt idx="208">
                  <c:v>0.18772740449856876</c:v>
                </c:pt>
                <c:pt idx="209">
                  <c:v>0.18988313533034354</c:v>
                </c:pt>
                <c:pt idx="210">
                  <c:v>0.19209667143721573</c:v>
                </c:pt>
                <c:pt idx="211">
                  <c:v>0.19388300710844641</c:v>
                </c:pt>
                <c:pt idx="212">
                  <c:v>0.19597867433093072</c:v>
                </c:pt>
                <c:pt idx="213">
                  <c:v>0.19762063864531315</c:v>
                </c:pt>
                <c:pt idx="214">
                  <c:v>0.19915998185843051</c:v>
                </c:pt>
                <c:pt idx="215">
                  <c:v>0.20142744830873299</c:v>
                </c:pt>
                <c:pt idx="216">
                  <c:v>0.20347380824748967</c:v>
                </c:pt>
                <c:pt idx="217">
                  <c:v>0.20546389184168712</c:v>
                </c:pt>
                <c:pt idx="218">
                  <c:v>0.20248689251655927</c:v>
                </c:pt>
                <c:pt idx="219">
                  <c:v>0.20462934946195024</c:v>
                </c:pt>
                <c:pt idx="220">
                  <c:v>0.20771411067910922</c:v>
                </c:pt>
                <c:pt idx="221">
                  <c:v>0.20989650138283275</c:v>
                </c:pt>
                <c:pt idx="222">
                  <c:v>0.21200091809239649</c:v>
                </c:pt>
                <c:pt idx="223">
                  <c:v>0.21443611820670325</c:v>
                </c:pt>
                <c:pt idx="224">
                  <c:v>0.21678777844765237</c:v>
                </c:pt>
                <c:pt idx="225">
                  <c:v>0.21991953118550109</c:v>
                </c:pt>
                <c:pt idx="226">
                  <c:v>0.2219886931365749</c:v>
                </c:pt>
                <c:pt idx="227">
                  <c:v>0.22393185105611613</c:v>
                </c:pt>
                <c:pt idx="228">
                  <c:v>0.22169766235488386</c:v>
                </c:pt>
                <c:pt idx="229">
                  <c:v>0.22415278067005559</c:v>
                </c:pt>
                <c:pt idx="230">
                  <c:v>0.22639383950210831</c:v>
                </c:pt>
                <c:pt idx="231">
                  <c:v>0.22852582254180831</c:v>
                </c:pt>
                <c:pt idx="232">
                  <c:v>0.23046352160450978</c:v>
                </c:pt>
                <c:pt idx="233">
                  <c:v>0.23258335131219532</c:v>
                </c:pt>
                <c:pt idx="234">
                  <c:v>0.23463708403036621</c:v>
                </c:pt>
                <c:pt idx="235">
                  <c:v>0.23740039695842424</c:v>
                </c:pt>
                <c:pt idx="236">
                  <c:v>0.23930015098595844</c:v>
                </c:pt>
                <c:pt idx="237">
                  <c:v>0.24142109567507181</c:v>
                </c:pt>
                <c:pt idx="238">
                  <c:v>0.23869211994843956</c:v>
                </c:pt>
                <c:pt idx="239">
                  <c:v>0.24135298410284453</c:v>
                </c:pt>
                <c:pt idx="240">
                  <c:v>0.24440313487469201</c:v>
                </c:pt>
                <c:pt idx="241">
                  <c:v>0.24630222066265856</c:v>
                </c:pt>
                <c:pt idx="242">
                  <c:v>0.24955367442431531</c:v>
                </c:pt>
                <c:pt idx="243">
                  <c:v>0.25207808006105398</c:v>
                </c:pt>
                <c:pt idx="244">
                  <c:v>0.25455737876852746</c:v>
                </c:pt>
                <c:pt idx="245">
                  <c:v>0.25701408891131328</c:v>
                </c:pt>
                <c:pt idx="246">
                  <c:v>0.25857986979575154</c:v>
                </c:pt>
                <c:pt idx="247">
                  <c:v>0.26074960305009331</c:v>
                </c:pt>
                <c:pt idx="248">
                  <c:v>0.25717495605523055</c:v>
                </c:pt>
                <c:pt idx="249">
                  <c:v>0.25867665004096557</c:v>
                </c:pt>
                <c:pt idx="250">
                  <c:v>0.260665791612748</c:v>
                </c:pt>
                <c:pt idx="251">
                  <c:v>0.26179134253164627</c:v>
                </c:pt>
                <c:pt idx="252">
                  <c:v>0.26370661174508286</c:v>
                </c:pt>
                <c:pt idx="253">
                  <c:v>0.26531689455844415</c:v>
                </c:pt>
                <c:pt idx="254">
                  <c:v>0.26711412531285811</c:v>
                </c:pt>
                <c:pt idx="255">
                  <c:v>0.26893481114292106</c:v>
                </c:pt>
                <c:pt idx="256">
                  <c:v>0.27140687852094258</c:v>
                </c:pt>
                <c:pt idx="257">
                  <c:v>0.27432690266067633</c:v>
                </c:pt>
                <c:pt idx="258">
                  <c:v>0.27158731797797325</c:v>
                </c:pt>
                <c:pt idx="259">
                  <c:v>0.2740697219467369</c:v>
                </c:pt>
                <c:pt idx="260">
                  <c:v>0.27702658022226911</c:v>
                </c:pt>
                <c:pt idx="261">
                  <c:v>0.28011337855478075</c:v>
                </c:pt>
                <c:pt idx="262">
                  <c:v>0.28373504212228384</c:v>
                </c:pt>
                <c:pt idx="263">
                  <c:v>0.28697279941497972</c:v>
                </c:pt>
                <c:pt idx="264">
                  <c:v>0.28970301136611565</c:v>
                </c:pt>
                <c:pt idx="265">
                  <c:v>0.29225467595860966</c:v>
                </c:pt>
                <c:pt idx="266">
                  <c:v>0.29479258439143252</c:v>
                </c:pt>
                <c:pt idx="267">
                  <c:v>0.29741296640520715</c:v>
                </c:pt>
                <c:pt idx="268">
                  <c:v>0.29481385498012802</c:v>
                </c:pt>
                <c:pt idx="269">
                  <c:v>0.29790268268805792</c:v>
                </c:pt>
                <c:pt idx="270">
                  <c:v>0.3017025703492347</c:v>
                </c:pt>
                <c:pt idx="271">
                  <c:v>0.30473006678636905</c:v>
                </c:pt>
                <c:pt idx="272">
                  <c:v>0.30769900819764767</c:v>
                </c:pt>
                <c:pt idx="273">
                  <c:v>0.31090971240778759</c:v>
                </c:pt>
                <c:pt idx="274">
                  <c:v>0.3135911484480412</c:v>
                </c:pt>
                <c:pt idx="275">
                  <c:v>0.31659557154043333</c:v>
                </c:pt>
                <c:pt idx="276">
                  <c:v>0.31934059999384401</c:v>
                </c:pt>
                <c:pt idx="277">
                  <c:v>0.32102855544821202</c:v>
                </c:pt>
                <c:pt idx="278">
                  <c:v>0.31757883503123946</c:v>
                </c:pt>
                <c:pt idx="279">
                  <c:v>0.32038072234029691</c:v>
                </c:pt>
                <c:pt idx="280">
                  <c:v>0.32281311297534121</c:v>
                </c:pt>
                <c:pt idx="281">
                  <c:v>0.32466164660741459</c:v>
                </c:pt>
                <c:pt idx="282">
                  <c:v>0.326466363945282</c:v>
                </c:pt>
                <c:pt idx="283">
                  <c:v>0.32868007451111675</c:v>
                </c:pt>
                <c:pt idx="284">
                  <c:v>0.33113751635093369</c:v>
                </c:pt>
                <c:pt idx="285">
                  <c:v>0.33379768997438369</c:v>
                </c:pt>
                <c:pt idx="286">
                  <c:v>0.3366329931719152</c:v>
                </c:pt>
                <c:pt idx="287">
                  <c:v>0.33885715262371124</c:v>
                </c:pt>
                <c:pt idx="288">
                  <c:v>0.33612556997759724</c:v>
                </c:pt>
                <c:pt idx="289">
                  <c:v>0.33899206447998576</c:v>
                </c:pt>
                <c:pt idx="290">
                  <c:v>0.34188931026789737</c:v>
                </c:pt>
                <c:pt idx="291">
                  <c:v>0.34424858398136554</c:v>
                </c:pt>
                <c:pt idx="292">
                  <c:v>0.34719912693392496</c:v>
                </c:pt>
                <c:pt idx="293">
                  <c:v>0.35068480212296838</c:v>
                </c:pt>
                <c:pt idx="294">
                  <c:v>0.35275890302394386</c:v>
                </c:pt>
                <c:pt idx="295">
                  <c:v>0.35615763344600965</c:v>
                </c:pt>
                <c:pt idx="296">
                  <c:v>0.35837812966258981</c:v>
                </c:pt>
                <c:pt idx="297">
                  <c:v>0.36127183559077114</c:v>
                </c:pt>
                <c:pt idx="298">
                  <c:v>0.3581707895538756</c:v>
                </c:pt>
                <c:pt idx="299">
                  <c:v>0.36044567680785494</c:v>
                </c:pt>
                <c:pt idx="300">
                  <c:v>0.36334234004506127</c:v>
                </c:pt>
                <c:pt idx="301">
                  <c:v>0.36514601325847945</c:v>
                </c:pt>
                <c:pt idx="302">
                  <c:v>0.36796228902264877</c:v>
                </c:pt>
                <c:pt idx="303">
                  <c:v>0.37071989622389723</c:v>
                </c:pt>
                <c:pt idx="304">
                  <c:v>0.37335148271517321</c:v>
                </c:pt>
                <c:pt idx="305">
                  <c:v>0.37681292836097535</c:v>
                </c:pt>
                <c:pt idx="306">
                  <c:v>0.37980477573175658</c:v>
                </c:pt>
                <c:pt idx="307">
                  <c:v>0.38334597152979816</c:v>
                </c:pt>
                <c:pt idx="308">
                  <c:v>0.38039349127156852</c:v>
                </c:pt>
                <c:pt idx="309">
                  <c:v>0.38356714916726692</c:v>
                </c:pt>
                <c:pt idx="310">
                  <c:v>0.38761152908205621</c:v>
                </c:pt>
                <c:pt idx="311">
                  <c:v>0.38931776239793403</c:v>
                </c:pt>
                <c:pt idx="312">
                  <c:v>0.39248738603031486</c:v>
                </c:pt>
                <c:pt idx="313">
                  <c:v>0.39571708911991399</c:v>
                </c:pt>
                <c:pt idx="314">
                  <c:v>0.39869129344717014</c:v>
                </c:pt>
                <c:pt idx="315">
                  <c:v>0.40109419021490816</c:v>
                </c:pt>
                <c:pt idx="316">
                  <c:v>0.4034450283424828</c:v>
                </c:pt>
                <c:pt idx="317">
                  <c:v>0.40704361945415646</c:v>
                </c:pt>
                <c:pt idx="318">
                  <c:v>0.40301419132463334</c:v>
                </c:pt>
                <c:pt idx="319">
                  <c:v>0.40548762855046144</c:v>
                </c:pt>
                <c:pt idx="320">
                  <c:v>0.40816855815419961</c:v>
                </c:pt>
                <c:pt idx="321">
                  <c:v>0.41043861597727227</c:v>
                </c:pt>
                <c:pt idx="322">
                  <c:v>0.41308329567581759</c:v>
                </c:pt>
                <c:pt idx="323">
                  <c:v>0.41528406681929136</c:v>
                </c:pt>
                <c:pt idx="324">
                  <c:v>0.41733538481479171</c:v>
                </c:pt>
                <c:pt idx="325">
                  <c:v>0.4211675348899947</c:v>
                </c:pt>
                <c:pt idx="326">
                  <c:v>0.42454042022920063</c:v>
                </c:pt>
                <c:pt idx="327">
                  <c:v>0.42757300539859788</c:v>
                </c:pt>
                <c:pt idx="328">
                  <c:v>0.42197147205102425</c:v>
                </c:pt>
                <c:pt idx="329">
                  <c:v>0.42505915118215865</c:v>
                </c:pt>
                <c:pt idx="330">
                  <c:v>0.42801426886875399</c:v>
                </c:pt>
                <c:pt idx="331">
                  <c:v>0.43104653531429804</c:v>
                </c:pt>
                <c:pt idx="332">
                  <c:v>0.43431290674979123</c:v>
                </c:pt>
                <c:pt idx="333">
                  <c:v>0.43584875961334707</c:v>
                </c:pt>
                <c:pt idx="334">
                  <c:v>0.43746362603933342</c:v>
                </c:pt>
                <c:pt idx="335">
                  <c:v>0.43947881367864589</c:v>
                </c:pt>
                <c:pt idx="336">
                  <c:v>0.44160806043168743</c:v>
                </c:pt>
                <c:pt idx="337">
                  <c:v>0.44371988281830355</c:v>
                </c:pt>
                <c:pt idx="338">
                  <c:v>0.43932952070284953</c:v>
                </c:pt>
                <c:pt idx="339">
                  <c:v>0.44043386708364785</c:v>
                </c:pt>
                <c:pt idx="340">
                  <c:v>0.44290707963675147</c:v>
                </c:pt>
                <c:pt idx="341">
                  <c:v>0.44649827170799228</c:v>
                </c:pt>
                <c:pt idx="342">
                  <c:v>0.44905446840955338</c:v>
                </c:pt>
                <c:pt idx="343">
                  <c:v>0.4528032339765099</c:v>
                </c:pt>
                <c:pt idx="344">
                  <c:v>0.45505496052930022</c:v>
                </c:pt>
                <c:pt idx="345">
                  <c:v>0.45894527283649816</c:v>
                </c:pt>
                <c:pt idx="346">
                  <c:v>0.46099487130352806</c:v>
                </c:pt>
                <c:pt idx="347">
                  <c:v>0.46456947679945892</c:v>
                </c:pt>
                <c:pt idx="348">
                  <c:v>0.46033059649837382</c:v>
                </c:pt>
                <c:pt idx="349">
                  <c:v>0.46297841013703422</c:v>
                </c:pt>
                <c:pt idx="350">
                  <c:v>0.46544465956386039</c:v>
                </c:pt>
                <c:pt idx="351">
                  <c:v>0.4676855460523115</c:v>
                </c:pt>
                <c:pt idx="352">
                  <c:v>0.4689449039631518</c:v>
                </c:pt>
                <c:pt idx="353">
                  <c:v>0.47346400155701729</c:v>
                </c:pt>
                <c:pt idx="354">
                  <c:v>0.4747494404107625</c:v>
                </c:pt>
                <c:pt idx="355">
                  <c:v>0.47786224284403117</c:v>
                </c:pt>
                <c:pt idx="356">
                  <c:v>0.47930907602839146</c:v>
                </c:pt>
                <c:pt idx="357">
                  <c:v>0.48180381975082465</c:v>
                </c:pt>
                <c:pt idx="358">
                  <c:v>0.47813781232029257</c:v>
                </c:pt>
                <c:pt idx="359">
                  <c:v>0.48082128559936682</c:v>
                </c:pt>
                <c:pt idx="360">
                  <c:v>0.48507148872697536</c:v>
                </c:pt>
                <c:pt idx="361">
                  <c:v>0.48848877308861161</c:v>
                </c:pt>
                <c:pt idx="362">
                  <c:v>0.49263552135205879</c:v>
                </c:pt>
                <c:pt idx="363">
                  <c:v>0.49559156334798554</c:v>
                </c:pt>
                <c:pt idx="364">
                  <c:v>0.4981113013906498</c:v>
                </c:pt>
                <c:pt idx="365">
                  <c:v>0.50196357248634216</c:v>
                </c:pt>
                <c:pt idx="366">
                  <c:v>0.50609038578744292</c:v>
                </c:pt>
                <c:pt idx="367">
                  <c:v>0.50763261314870778</c:v>
                </c:pt>
                <c:pt idx="368">
                  <c:v>0.50328296942265438</c:v>
                </c:pt>
                <c:pt idx="369">
                  <c:v>0.50547391268183317</c:v>
                </c:pt>
                <c:pt idx="370">
                  <c:v>0.50783405828638639</c:v>
                </c:pt>
                <c:pt idx="371">
                  <c:v>0.51044647256308917</c:v>
                </c:pt>
                <c:pt idx="372">
                  <c:v>0.51206293825762328</c:v>
                </c:pt>
                <c:pt idx="373">
                  <c:v>0.51516718076321466</c:v>
                </c:pt>
                <c:pt idx="374">
                  <c:v>0.51741387895927948</c:v>
                </c:pt>
                <c:pt idx="375">
                  <c:v>0.52039553502369307</c:v>
                </c:pt>
                <c:pt idx="376">
                  <c:v>0.52248323237188143</c:v>
                </c:pt>
                <c:pt idx="377">
                  <c:v>0.52509555492214632</c:v>
                </c:pt>
                <c:pt idx="378">
                  <c:v>0.52145324750553534</c:v>
                </c:pt>
                <c:pt idx="379">
                  <c:v>0.52414212738922761</c:v>
                </c:pt>
                <c:pt idx="380">
                  <c:v>0.52676993338132316</c:v>
                </c:pt>
                <c:pt idx="381">
                  <c:v>0.5290345109718213</c:v>
                </c:pt>
                <c:pt idx="382">
                  <c:v>0.53117164181530474</c:v>
                </c:pt>
                <c:pt idx="383">
                  <c:v>0.53613384319005863</c:v>
                </c:pt>
                <c:pt idx="384">
                  <c:v>0.54096602867859067</c:v>
                </c:pt>
                <c:pt idx="385">
                  <c:v>0.54238197891750939</c:v>
                </c:pt>
                <c:pt idx="386">
                  <c:v>0.54463670279432774</c:v>
                </c:pt>
                <c:pt idx="387">
                  <c:v>0.54898512478854822</c:v>
                </c:pt>
                <c:pt idx="388">
                  <c:v>0.54451593026400236</c:v>
                </c:pt>
                <c:pt idx="389">
                  <c:v>0.54691480965938111</c:v>
                </c:pt>
                <c:pt idx="390">
                  <c:v>0.54948564213231132</c:v>
                </c:pt>
                <c:pt idx="391">
                  <c:v>0.55230611717563849</c:v>
                </c:pt>
                <c:pt idx="392">
                  <c:v>0.55595268078573878</c:v>
                </c:pt>
                <c:pt idx="393">
                  <c:v>0.55852620230430949</c:v>
                </c:pt>
                <c:pt idx="394">
                  <c:v>0.5619494648374086</c:v>
                </c:pt>
                <c:pt idx="395">
                  <c:v>0.56608424303301341</c:v>
                </c:pt>
                <c:pt idx="396">
                  <c:v>0.56892629610265189</c:v>
                </c:pt>
                <c:pt idx="397">
                  <c:v>0.57205543456929031</c:v>
                </c:pt>
                <c:pt idx="398">
                  <c:v>0.56804553254076129</c:v>
                </c:pt>
                <c:pt idx="399">
                  <c:v>0.57139643580895183</c:v>
                </c:pt>
                <c:pt idx="400">
                  <c:v>0.57496989396179721</c:v>
                </c:pt>
                <c:pt idx="401">
                  <c:v>0.57906885352682014</c:v>
                </c:pt>
                <c:pt idx="402">
                  <c:v>0.58294095512153976</c:v>
                </c:pt>
                <c:pt idx="403">
                  <c:v>0.58658051730147454</c:v>
                </c:pt>
                <c:pt idx="404">
                  <c:v>0.59179896311662872</c:v>
                </c:pt>
                <c:pt idx="405">
                  <c:v>0.59439215491625574</c:v>
                </c:pt>
                <c:pt idx="406">
                  <c:v>0.59720088132520033</c:v>
                </c:pt>
                <c:pt idx="407">
                  <c:v>0.59989824582958939</c:v>
                </c:pt>
                <c:pt idx="408">
                  <c:v>0.59580288654360258</c:v>
                </c:pt>
                <c:pt idx="409">
                  <c:v>0.59828916268672627</c:v>
                </c:pt>
                <c:pt idx="410">
                  <c:v>0.60031613304534992</c:v>
                </c:pt>
                <c:pt idx="411">
                  <c:v>0.60439378815721589</c:v>
                </c:pt>
                <c:pt idx="412">
                  <c:v>0.60664505083636933</c:v>
                </c:pt>
                <c:pt idx="413">
                  <c:v>0.61013944915355467</c:v>
                </c:pt>
                <c:pt idx="414">
                  <c:v>0.61535383265315713</c:v>
                </c:pt>
                <c:pt idx="415">
                  <c:v>0.61954778460933047</c:v>
                </c:pt>
                <c:pt idx="416">
                  <c:v>0.62319402661933065</c:v>
                </c:pt>
                <c:pt idx="417">
                  <c:v>0.62849045896885425</c:v>
                </c:pt>
                <c:pt idx="418">
                  <c:v>0.62573323614880805</c:v>
                </c:pt>
                <c:pt idx="419">
                  <c:v>0.62943879590033402</c:v>
                </c:pt>
                <c:pt idx="420">
                  <c:v>0.63099598448197458</c:v>
                </c:pt>
                <c:pt idx="421">
                  <c:v>0.63359323674037715</c:v>
                </c:pt>
                <c:pt idx="422">
                  <c:v>0.63693749086883411</c:v>
                </c:pt>
                <c:pt idx="423">
                  <c:v>0.6385850554989928</c:v>
                </c:pt>
                <c:pt idx="424">
                  <c:v>0.64131471047502808</c:v>
                </c:pt>
                <c:pt idx="425">
                  <c:v>0.6475326217248405</c:v>
                </c:pt>
                <c:pt idx="426">
                  <c:v>0.65130102851047067</c:v>
                </c:pt>
                <c:pt idx="427">
                  <c:v>0.65683373535226974</c:v>
                </c:pt>
                <c:pt idx="428">
                  <c:v>0.65355120722337501</c:v>
                </c:pt>
                <c:pt idx="429">
                  <c:v>0.65553405454909419</c:v>
                </c:pt>
                <c:pt idx="430">
                  <c:v>0.66038575620946738</c:v>
                </c:pt>
                <c:pt idx="431">
                  <c:v>0.66614200475560081</c:v>
                </c:pt>
                <c:pt idx="432">
                  <c:v>0.67008854321393652</c:v>
                </c:pt>
                <c:pt idx="433">
                  <c:v>0.67670472551803351</c:v>
                </c:pt>
                <c:pt idx="434">
                  <c:v>0.67859692929882276</c:v>
                </c:pt>
                <c:pt idx="435">
                  <c:v>0.68406884578572635</c:v>
                </c:pt>
                <c:pt idx="436">
                  <c:v>0.68484614961886725</c:v>
                </c:pt>
                <c:pt idx="437">
                  <c:v>0.6890666046948567</c:v>
                </c:pt>
                <c:pt idx="438">
                  <c:v>0.68529474828756365</c:v>
                </c:pt>
                <c:pt idx="439">
                  <c:v>0.6891940962577171</c:v>
                </c:pt>
                <c:pt idx="440">
                  <c:v>0.69099187575373877</c:v>
                </c:pt>
                <c:pt idx="441">
                  <c:v>0.69410777679605529</c:v>
                </c:pt>
                <c:pt idx="442">
                  <c:v>0.69866356867968593</c:v>
                </c:pt>
                <c:pt idx="443">
                  <c:v>0.69906256468634864</c:v>
                </c:pt>
                <c:pt idx="444">
                  <c:v>0.70243620389800276</c:v>
                </c:pt>
                <c:pt idx="445">
                  <c:v>0.70715933800669317</c:v>
                </c:pt>
                <c:pt idx="446">
                  <c:v>0.71235152451351891</c:v>
                </c:pt>
                <c:pt idx="447">
                  <c:v>0.71861530882411473</c:v>
                </c:pt>
                <c:pt idx="448">
                  <c:v>0.71327460582983204</c:v>
                </c:pt>
                <c:pt idx="449">
                  <c:v>0.71612302081552537</c:v>
                </c:pt>
                <c:pt idx="450">
                  <c:v>0.71796637166224675</c:v>
                </c:pt>
                <c:pt idx="451">
                  <c:v>0.72253540188378618</c:v>
                </c:pt>
                <c:pt idx="452">
                  <c:v>0.72661644347494481</c:v>
                </c:pt>
                <c:pt idx="453">
                  <c:v>0.73047875489662295</c:v>
                </c:pt>
                <c:pt idx="454">
                  <c:v>0.73322918490497979</c:v>
                </c:pt>
                <c:pt idx="455">
                  <c:v>0.73675528850068994</c:v>
                </c:pt>
                <c:pt idx="456">
                  <c:v>0.74174982692642255</c:v>
                </c:pt>
                <c:pt idx="457">
                  <c:v>0.74804045666695851</c:v>
                </c:pt>
                <c:pt idx="458">
                  <c:v>0.7430888352508167</c:v>
                </c:pt>
                <c:pt idx="459">
                  <c:v>0.74983585557232868</c:v>
                </c:pt>
                <c:pt idx="460">
                  <c:v>0.75277751590934017</c:v>
                </c:pt>
                <c:pt idx="461">
                  <c:v>0.75782441621709262</c:v>
                </c:pt>
                <c:pt idx="462">
                  <c:v>0.76254121689355514</c:v>
                </c:pt>
                <c:pt idx="463">
                  <c:v>0.76556401356009751</c:v>
                </c:pt>
                <c:pt idx="464">
                  <c:v>0.76855592646809112</c:v>
                </c:pt>
                <c:pt idx="465">
                  <c:v>0.77228380778534389</c:v>
                </c:pt>
                <c:pt idx="466">
                  <c:v>0.77726853139976593</c:v>
                </c:pt>
                <c:pt idx="467">
                  <c:v>0.7801713864833546</c:v>
                </c:pt>
                <c:pt idx="468">
                  <c:v>0.77357569230087331</c:v>
                </c:pt>
                <c:pt idx="469">
                  <c:v>0.78015553170559171</c:v>
                </c:pt>
                <c:pt idx="470">
                  <c:v>0.78686989865802104</c:v>
                </c:pt>
                <c:pt idx="471">
                  <c:v>0.79104274439503575</c:v>
                </c:pt>
                <c:pt idx="472">
                  <c:v>0.79063995284001054</c:v>
                </c:pt>
                <c:pt idx="473">
                  <c:v>0.79760800867003756</c:v>
                </c:pt>
                <c:pt idx="474">
                  <c:v>0.79952620467286117</c:v>
                </c:pt>
                <c:pt idx="475">
                  <c:v>0.80109120061549211</c:v>
                </c:pt>
                <c:pt idx="476">
                  <c:v>0.80648495937338849</c:v>
                </c:pt>
                <c:pt idx="477">
                  <c:v>0.81094630374896037</c:v>
                </c:pt>
                <c:pt idx="478">
                  <c:v>0.80598508593439955</c:v>
                </c:pt>
                <c:pt idx="479">
                  <c:v>0.80813304680130482</c:v>
                </c:pt>
                <c:pt idx="480">
                  <c:v>0.81304657180694906</c:v>
                </c:pt>
                <c:pt idx="481">
                  <c:v>0.81726894752750956</c:v>
                </c:pt>
                <c:pt idx="482">
                  <c:v>0.82144012630569496</c:v>
                </c:pt>
                <c:pt idx="483">
                  <c:v>0.82710365441700151</c:v>
                </c:pt>
                <c:pt idx="484">
                  <c:v>0.82996911206144419</c:v>
                </c:pt>
                <c:pt idx="485">
                  <c:v>0.83352066142867987</c:v>
                </c:pt>
                <c:pt idx="486">
                  <c:v>0.84111641571620743</c:v>
                </c:pt>
                <c:pt idx="487">
                  <c:v>0.84740729809059978</c:v>
                </c:pt>
                <c:pt idx="488">
                  <c:v>0.84099224173265141</c:v>
                </c:pt>
                <c:pt idx="489">
                  <c:v>0.84855795118449129</c:v>
                </c:pt>
                <c:pt idx="490">
                  <c:v>0.84978867886748799</c:v>
                </c:pt>
                <c:pt idx="491">
                  <c:v>0.85299542263075445</c:v>
                </c:pt>
                <c:pt idx="492">
                  <c:v>0.85466847525569578</c:v>
                </c:pt>
                <c:pt idx="493">
                  <c:v>0.85681129176349091</c:v>
                </c:pt>
                <c:pt idx="494">
                  <c:v>0.86189216970332216</c:v>
                </c:pt>
                <c:pt idx="495">
                  <c:v>0.86738570436352624</c:v>
                </c:pt>
                <c:pt idx="496">
                  <c:v>0.87589598623594234</c:v>
                </c:pt>
                <c:pt idx="497">
                  <c:v>0.87905548841884618</c:v>
                </c:pt>
                <c:pt idx="498">
                  <c:v>0.87103869465872918</c:v>
                </c:pt>
                <c:pt idx="499">
                  <c:v>0.87494799076462371</c:v>
                </c:pt>
                <c:pt idx="500">
                  <c:v>0.87856889888122369</c:v>
                </c:pt>
                <c:pt idx="501">
                  <c:v>0.88434626378616965</c:v>
                </c:pt>
                <c:pt idx="502">
                  <c:v>0.8866334433302453</c:v>
                </c:pt>
                <c:pt idx="503">
                  <c:v>0.89161248211954014</c:v>
                </c:pt>
                <c:pt idx="504">
                  <c:v>0.89490546681738692</c:v>
                </c:pt>
                <c:pt idx="505">
                  <c:v>0.89856676796412827</c:v>
                </c:pt>
                <c:pt idx="506">
                  <c:v>0.90683566203646959</c:v>
                </c:pt>
                <c:pt idx="507">
                  <c:v>0.9142226693677622</c:v>
                </c:pt>
                <c:pt idx="508">
                  <c:v>0.91037707085049779</c:v>
                </c:pt>
                <c:pt idx="509">
                  <c:v>0.91093228006864235</c:v>
                </c:pt>
                <c:pt idx="510">
                  <c:v>0.91568433494737989</c:v>
                </c:pt>
                <c:pt idx="511">
                  <c:v>0.91947996676938204</c:v>
                </c:pt>
                <c:pt idx="512">
                  <c:v>0.92273375230836752</c:v>
                </c:pt>
                <c:pt idx="513">
                  <c:v>0.92375415868796762</c:v>
                </c:pt>
                <c:pt idx="514">
                  <c:v>0.92774189228361836</c:v>
                </c:pt>
                <c:pt idx="515">
                  <c:v>0.93191345702863593</c:v>
                </c:pt>
                <c:pt idx="516">
                  <c:v>0.93621476501945533</c:v>
                </c:pt>
                <c:pt idx="517">
                  <c:v>0.94183561010345562</c:v>
                </c:pt>
                <c:pt idx="518">
                  <c:v>0.93896843866505819</c:v>
                </c:pt>
                <c:pt idx="519">
                  <c:v>0.93970576515761783</c:v>
                </c:pt>
                <c:pt idx="520">
                  <c:v>0.94652837860306882</c:v>
                </c:pt>
                <c:pt idx="521">
                  <c:v>0.95128273501104843</c:v>
                </c:pt>
                <c:pt idx="522">
                  <c:v>0.95116227971336265</c:v>
                </c:pt>
                <c:pt idx="523">
                  <c:v>0.95625126546931949</c:v>
                </c:pt>
                <c:pt idx="524">
                  <c:v>0.95909868560754852</c:v>
                </c:pt>
                <c:pt idx="525">
                  <c:v>0.96119664264482096</c:v>
                </c:pt>
                <c:pt idx="526">
                  <c:v>0.96509202505366054</c:v>
                </c:pt>
                <c:pt idx="527">
                  <c:v>0.97085091955534686</c:v>
                </c:pt>
                <c:pt idx="528">
                  <c:v>0.96452172529571589</c:v>
                </c:pt>
                <c:pt idx="529">
                  <c:v>0.96617131759336838</c:v>
                </c:pt>
                <c:pt idx="530">
                  <c:v>0.9673655763776895</c:v>
                </c:pt>
                <c:pt idx="531">
                  <c:v>0.97062766942052703</c:v>
                </c:pt>
                <c:pt idx="532">
                  <c:v>0.9712117006309573</c:v>
                </c:pt>
                <c:pt idx="533">
                  <c:v>0.97688912102000236</c:v>
                </c:pt>
                <c:pt idx="534">
                  <c:v>0.97692792872801926</c:v>
                </c:pt>
                <c:pt idx="535">
                  <c:v>0.98887477470917684</c:v>
                </c:pt>
                <c:pt idx="536">
                  <c:v>0.99288943262281892</c:v>
                </c:pt>
                <c:pt idx="537">
                  <c:v>0.99505652769273045</c:v>
                </c:pt>
                <c:pt idx="538">
                  <c:v>0.98555202058281244</c:v>
                </c:pt>
                <c:pt idx="539">
                  <c:v>0.990168351633405</c:v>
                </c:pt>
                <c:pt idx="540">
                  <c:v>0.99271158862076359</c:v>
                </c:pt>
                <c:pt idx="541">
                  <c:v>1.0006791565926751</c:v>
                </c:pt>
                <c:pt idx="542">
                  <c:v>1.0081274004867213</c:v>
                </c:pt>
                <c:pt idx="543">
                  <c:v>1.0141005803227607</c:v>
                </c:pt>
                <c:pt idx="544">
                  <c:v>1.0231834295630602</c:v>
                </c:pt>
                <c:pt idx="545">
                  <c:v>1.0247012912732181</c:v>
                </c:pt>
                <c:pt idx="546">
                  <c:v>1.0277002377660629</c:v>
                </c:pt>
                <c:pt idx="547">
                  <c:v>1.0251703998499266</c:v>
                </c:pt>
                <c:pt idx="548">
                  <c:v>1.0216055788225069</c:v>
                </c:pt>
                <c:pt idx="549">
                  <c:v>1.0228013971839007</c:v>
                </c:pt>
                <c:pt idx="550">
                  <c:v>1.0304211783134707</c:v>
                </c:pt>
                <c:pt idx="551">
                  <c:v>1.0368035282027563</c:v>
                </c:pt>
                <c:pt idx="552">
                  <c:v>1.0422648551486116</c:v>
                </c:pt>
                <c:pt idx="553">
                  <c:v>1.0438238645290003</c:v>
                </c:pt>
                <c:pt idx="554">
                  <c:v>1.048442094106661</c:v>
                </c:pt>
                <c:pt idx="555">
                  <c:v>1.0540577026541484</c:v>
                </c:pt>
                <c:pt idx="556">
                  <c:v>1.058232011981362</c:v>
                </c:pt>
                <c:pt idx="557">
                  <c:v>1.0603822118074206</c:v>
                </c:pt>
                <c:pt idx="558">
                  <c:v>1.0552871753510953</c:v>
                </c:pt>
                <c:pt idx="559">
                  <c:v>1.0597353409734493</c:v>
                </c:pt>
                <c:pt idx="560">
                  <c:v>1.0634153235528863</c:v>
                </c:pt>
                <c:pt idx="561">
                  <c:v>1.06802303646292</c:v>
                </c:pt>
                <c:pt idx="562">
                  <c:v>1.0723168678754369</c:v>
                </c:pt>
                <c:pt idx="563">
                  <c:v>1.0725382518160032</c:v>
                </c:pt>
                <c:pt idx="564">
                  <c:v>1.0763239618107356</c:v>
                </c:pt>
                <c:pt idx="565">
                  <c:v>1.0849713869079451</c:v>
                </c:pt>
                <c:pt idx="566">
                  <c:v>1.0846858431595288</c:v>
                </c:pt>
                <c:pt idx="567">
                  <c:v>1.0947465790100144</c:v>
                </c:pt>
                <c:pt idx="568">
                  <c:v>1.0908799621318699</c:v>
                </c:pt>
                <c:pt idx="569">
                  <c:v>1.0968235508786492</c:v>
                </c:pt>
                <c:pt idx="570">
                  <c:v>1.1046016569857089</c:v>
                </c:pt>
                <c:pt idx="571">
                  <c:v>1.1070787612680264</c:v>
                </c:pt>
                <c:pt idx="572">
                  <c:v>1.1082684580253477</c:v>
                </c:pt>
                <c:pt idx="573">
                  <c:v>1.1089613664847575</c:v>
                </c:pt>
                <c:pt idx="574">
                  <c:v>1.1177245956570812</c:v>
                </c:pt>
                <c:pt idx="575">
                  <c:v>1.1213896472225533</c:v>
                </c:pt>
                <c:pt idx="576">
                  <c:v>1.1258259264000319</c:v>
                </c:pt>
                <c:pt idx="577">
                  <c:v>1.1304237970680648</c:v>
                </c:pt>
                <c:pt idx="578">
                  <c:v>1.1311397842791142</c:v>
                </c:pt>
                <c:pt idx="579">
                  <c:v>1.1328769745181042</c:v>
                </c:pt>
                <c:pt idx="580">
                  <c:v>1.1400278623966698</c:v>
                </c:pt>
                <c:pt idx="581">
                  <c:v>1.1440282472734378</c:v>
                </c:pt>
                <c:pt idx="582">
                  <c:v>1.15986308961685</c:v>
                </c:pt>
                <c:pt idx="583">
                  <c:v>1.1739241832465459</c:v>
                </c:pt>
                <c:pt idx="584">
                  <c:v>1.1789174833060563</c:v>
                </c:pt>
                <c:pt idx="585">
                  <c:v>1.188285433892988</c:v>
                </c:pt>
                <c:pt idx="586">
                  <c:v>1.1980594287475814</c:v>
                </c:pt>
                <c:pt idx="587">
                  <c:v>1.1982558841731317</c:v>
                </c:pt>
                <c:pt idx="588">
                  <c:v>1.1940545339521915</c:v>
                </c:pt>
                <c:pt idx="589">
                  <c:v>1.2002027924941097</c:v>
                </c:pt>
                <c:pt idx="590">
                  <c:v>1.1969912918359071</c:v>
                </c:pt>
                <c:pt idx="591">
                  <c:v>1.197613277786669</c:v>
                </c:pt>
                <c:pt idx="592">
                  <c:v>1.2054981304911225</c:v>
                </c:pt>
                <c:pt idx="593">
                  <c:v>1.2164579511881968</c:v>
                </c:pt>
                <c:pt idx="594">
                  <c:v>1.2253194682707096</c:v>
                </c:pt>
                <c:pt idx="595">
                  <c:v>1.2317661708495649</c:v>
                </c:pt>
                <c:pt idx="596">
                  <c:v>1.236345690862841</c:v>
                </c:pt>
                <c:pt idx="597">
                  <c:v>1.238461023805429</c:v>
                </c:pt>
                <c:pt idx="598">
                  <c:v>1.2337242009441685</c:v>
                </c:pt>
                <c:pt idx="599">
                  <c:v>1.2386865168142618</c:v>
                </c:pt>
                <c:pt idx="600">
                  <c:v>1.2398814306614898</c:v>
                </c:pt>
                <c:pt idx="601">
                  <c:v>1.2430310424804265</c:v>
                </c:pt>
                <c:pt idx="602">
                  <c:v>1.2523428541764001</c:v>
                </c:pt>
                <c:pt idx="603">
                  <c:v>1.2582545095663689</c:v>
                </c:pt>
                <c:pt idx="604">
                  <c:v>1.2654703025794316</c:v>
                </c:pt>
                <c:pt idx="605">
                  <c:v>1.2723431197440036</c:v>
                </c:pt>
                <c:pt idx="606">
                  <c:v>1.2840868491984556</c:v>
                </c:pt>
                <c:pt idx="607">
                  <c:v>1.2908975336185127</c:v>
                </c:pt>
                <c:pt idx="608">
                  <c:v>1.2828761219354676</c:v>
                </c:pt>
                <c:pt idx="609">
                  <c:v>1.2879364873731836</c:v>
                </c:pt>
                <c:pt idx="610">
                  <c:v>1.2920038638272384</c:v>
                </c:pt>
                <c:pt idx="611">
                  <c:v>1.3027266058571114</c:v>
                </c:pt>
                <c:pt idx="612">
                  <c:v>1.3062281891534202</c:v>
                </c:pt>
                <c:pt idx="613">
                  <c:v>1.3027356347712353</c:v>
                </c:pt>
                <c:pt idx="614">
                  <c:v>1.3059374985662753</c:v>
                </c:pt>
                <c:pt idx="615">
                  <c:v>1.3113079473268341</c:v>
                </c:pt>
                <c:pt idx="616">
                  <c:v>1.3143889308764796</c:v>
                </c:pt>
                <c:pt idx="617">
                  <c:v>1.3196978188453536</c:v>
                </c:pt>
                <c:pt idx="618">
                  <c:v>1.3162799243735031</c:v>
                </c:pt>
                <c:pt idx="619">
                  <c:v>1.3301099453361178</c:v>
                </c:pt>
                <c:pt idx="620">
                  <c:v>1.3345843227508545</c:v>
                </c:pt>
                <c:pt idx="621">
                  <c:v>1.3326648899784554</c:v>
                </c:pt>
                <c:pt idx="622">
                  <c:v>1.3381216659330117</c:v>
                </c:pt>
                <c:pt idx="623">
                  <c:v>1.344497899443269</c:v>
                </c:pt>
                <c:pt idx="624">
                  <c:v>1.3448717595704647</c:v>
                </c:pt>
                <c:pt idx="625">
                  <c:v>1.3587751029740351</c:v>
                </c:pt>
                <c:pt idx="626">
                  <c:v>1.3680644096187369</c:v>
                </c:pt>
                <c:pt idx="627">
                  <c:v>1.3703009825511738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36096"/>
        <c:axId val="56838016"/>
      </c:scatterChart>
      <c:valAx>
        <c:axId val="56836096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838016"/>
        <c:crosses val="autoZero"/>
        <c:crossBetween val="midCat"/>
        <c:majorUnit val="1"/>
        <c:minorUnit val="0.5"/>
      </c:valAx>
      <c:valAx>
        <c:axId val="568380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8360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(A48)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(A48)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1.8512930475601319E-2</c:v>
                </c:pt>
                <c:pt idx="1">
                  <c:v>1.2837415453683826E-2</c:v>
                </c:pt>
                <c:pt idx="2">
                  <c:v>1.0691845189384203E-2</c:v>
                </c:pt>
                <c:pt idx="3">
                  <c:v>9.517225211124811E-3</c:v>
                </c:pt>
                <c:pt idx="4">
                  <c:v>8.9222153131826645E-3</c:v>
                </c:pt>
                <c:pt idx="5">
                  <c:v>8.8239193346720379E-3</c:v>
                </c:pt>
                <c:pt idx="6">
                  <c:v>8.3633920580437476E-3</c:v>
                </c:pt>
                <c:pt idx="7">
                  <c:v>8.1579141337924394E-3</c:v>
                </c:pt>
                <c:pt idx="8">
                  <c:v>6.1630617086237561E-3</c:v>
                </c:pt>
                <c:pt idx="9">
                  <c:v>5.9494297765511983E-3</c:v>
                </c:pt>
                <c:pt idx="10">
                  <c:v>5.9308977276646231E-3</c:v>
                </c:pt>
                <c:pt idx="11">
                  <c:v>5.8877954011349746E-3</c:v>
                </c:pt>
                <c:pt idx="12">
                  <c:v>6.0286466312551449E-3</c:v>
                </c:pt>
                <c:pt idx="13">
                  <c:v>6.1421930508105413E-3</c:v>
                </c:pt>
                <c:pt idx="14">
                  <c:v>6.0244163761719195E-3</c:v>
                </c:pt>
                <c:pt idx="15">
                  <c:v>5.9679016563180046E-3</c:v>
                </c:pt>
                <c:pt idx="16">
                  <c:v>5.9451003481974908E-3</c:v>
                </c:pt>
                <c:pt idx="17">
                  <c:v>5.9110595486794584E-3</c:v>
                </c:pt>
                <c:pt idx="18">
                  <c:v>4.9371200290249479E-3</c:v>
                </c:pt>
                <c:pt idx="19">
                  <c:v>4.6722766923623094E-3</c:v>
                </c:pt>
                <c:pt idx="20">
                  <c:v>4.6837353430898227E-3</c:v>
                </c:pt>
                <c:pt idx="21">
                  <c:v>4.735858880915573E-3</c:v>
                </c:pt>
                <c:pt idx="22">
                  <c:v>4.7326002327413123E-3</c:v>
                </c:pt>
                <c:pt idx="23">
                  <c:v>4.8371285893395203E-3</c:v>
                </c:pt>
                <c:pt idx="24">
                  <c:v>4.8544453496824633E-3</c:v>
                </c:pt>
                <c:pt idx="25">
                  <c:v>4.9812074516710041E-3</c:v>
                </c:pt>
                <c:pt idx="26">
                  <c:v>5.0788661685181443E-3</c:v>
                </c:pt>
                <c:pt idx="27">
                  <c:v>5.1151258400390148E-3</c:v>
                </c:pt>
                <c:pt idx="28">
                  <c:v>4.5375499134313654E-3</c:v>
                </c:pt>
                <c:pt idx="29">
                  <c:v>4.4412789748495413E-3</c:v>
                </c:pt>
                <c:pt idx="30">
                  <c:v>4.4109178142823528E-3</c:v>
                </c:pt>
                <c:pt idx="31">
                  <c:v>4.3393470568076214E-3</c:v>
                </c:pt>
                <c:pt idx="32">
                  <c:v>4.2014258796278263E-3</c:v>
                </c:pt>
                <c:pt idx="33">
                  <c:v>4.0823001379507928E-3</c:v>
                </c:pt>
                <c:pt idx="34">
                  <c:v>3.967811042150075E-3</c:v>
                </c:pt>
                <c:pt idx="35">
                  <c:v>3.9313177962232802E-3</c:v>
                </c:pt>
                <c:pt idx="36">
                  <c:v>3.8449345431544012E-3</c:v>
                </c:pt>
                <c:pt idx="37">
                  <c:v>3.7856419490333655E-3</c:v>
                </c:pt>
                <c:pt idx="38">
                  <c:v>3.3244602328339622E-3</c:v>
                </c:pt>
                <c:pt idx="39">
                  <c:v>3.3096849946379586E-3</c:v>
                </c:pt>
                <c:pt idx="40">
                  <c:v>3.3189954362174562E-3</c:v>
                </c:pt>
                <c:pt idx="41">
                  <c:v>3.2691948712489966E-3</c:v>
                </c:pt>
                <c:pt idx="42">
                  <c:v>3.2411128600411689E-3</c:v>
                </c:pt>
                <c:pt idx="43">
                  <c:v>3.1746767468563016E-3</c:v>
                </c:pt>
                <c:pt idx="44">
                  <c:v>3.0535266586803099E-3</c:v>
                </c:pt>
                <c:pt idx="45">
                  <c:v>2.935269981398406E-3</c:v>
                </c:pt>
                <c:pt idx="46">
                  <c:v>2.7936096207867331E-3</c:v>
                </c:pt>
                <c:pt idx="47">
                  <c:v>2.6703698455587724E-3</c:v>
                </c:pt>
                <c:pt idx="48">
                  <c:v>2.3315850657408925E-3</c:v>
                </c:pt>
                <c:pt idx="49">
                  <c:v>2.2179932258436356E-3</c:v>
                </c:pt>
                <c:pt idx="50">
                  <c:v>2.119251271377551E-3</c:v>
                </c:pt>
                <c:pt idx="51">
                  <c:v>2.0082349727290898E-3</c:v>
                </c:pt>
                <c:pt idx="52">
                  <c:v>1.9019609545648723E-3</c:v>
                </c:pt>
                <c:pt idx="53">
                  <c:v>1.8043150005652348E-3</c:v>
                </c:pt>
                <c:pt idx="54">
                  <c:v>1.7062543254297172E-3</c:v>
                </c:pt>
                <c:pt idx="55">
                  <c:v>1.6159608796952863E-3</c:v>
                </c:pt>
                <c:pt idx="56">
                  <c:v>1.5252852857225679E-3</c:v>
                </c:pt>
                <c:pt idx="57">
                  <c:v>1.438610456016213E-3</c:v>
                </c:pt>
                <c:pt idx="58">
                  <c:v>1.2684169594621791E-3</c:v>
                </c:pt>
                <c:pt idx="59">
                  <c:v>1.1935662360882243E-3</c:v>
                </c:pt>
                <c:pt idx="60">
                  <c:v>1.1204347943795799E-3</c:v>
                </c:pt>
                <c:pt idx="61">
                  <c:v>1.0488985165810337E-3</c:v>
                </c:pt>
                <c:pt idx="62">
                  <c:v>9.8384216125114456E-4</c:v>
                </c:pt>
                <c:pt idx="63">
                  <c:v>9.2636407996169693E-4</c:v>
                </c:pt>
                <c:pt idx="64">
                  <c:v>8.7124991528110974E-4</c:v>
                </c:pt>
                <c:pt idx="65">
                  <c:v>8.2084516645085327E-4</c:v>
                </c:pt>
                <c:pt idx="66">
                  <c:v>7.7886145640078061E-4</c:v>
                </c:pt>
                <c:pt idx="67">
                  <c:v>7.4238941051380772E-4</c:v>
                </c:pt>
                <c:pt idx="68">
                  <c:v>6.6852405779106196E-4</c:v>
                </c:pt>
                <c:pt idx="69">
                  <c:v>6.4027320463716031E-4</c:v>
                </c:pt>
                <c:pt idx="70">
                  <c:v>6.1506505640605337E-4</c:v>
                </c:pt>
                <c:pt idx="71">
                  <c:v>5.9503227615047066E-4</c:v>
                </c:pt>
                <c:pt idx="72">
                  <c:v>5.7775419437892342E-4</c:v>
                </c:pt>
                <c:pt idx="73">
                  <c:v>5.6107355871995077E-4</c:v>
                </c:pt>
                <c:pt idx="74">
                  <c:v>5.4379760482230601E-4</c:v>
                </c:pt>
                <c:pt idx="75">
                  <c:v>5.2884115440549561E-4</c:v>
                </c:pt>
                <c:pt idx="76">
                  <c:v>5.1390662734132478E-4</c:v>
                </c:pt>
                <c:pt idx="77">
                  <c:v>4.9971739609554623E-4</c:v>
                </c:pt>
                <c:pt idx="78">
                  <c:v>4.6178683759019474E-4</c:v>
                </c:pt>
                <c:pt idx="79">
                  <c:v>4.5205014563549678E-4</c:v>
                </c:pt>
                <c:pt idx="80">
                  <c:v>4.4348349611675981E-4</c:v>
                </c:pt>
                <c:pt idx="81">
                  <c:v>4.3521638633616682E-4</c:v>
                </c:pt>
                <c:pt idx="82">
                  <c:v>4.2605030643866625E-4</c:v>
                </c:pt>
                <c:pt idx="83">
                  <c:v>4.184159910591712E-4</c:v>
                </c:pt>
                <c:pt idx="84">
                  <c:v>4.1256709683347388E-4</c:v>
                </c:pt>
                <c:pt idx="85">
                  <c:v>4.0681192782688117E-4</c:v>
                </c:pt>
                <c:pt idx="86">
                  <c:v>4.0115343727488277E-4</c:v>
                </c:pt>
                <c:pt idx="87">
                  <c:v>3.9762372608438126E-4</c:v>
                </c:pt>
                <c:pt idx="88">
                  <c:v>3.7679482624533757E-4</c:v>
                </c:pt>
                <c:pt idx="89">
                  <c:v>3.7401327392097767E-4</c:v>
                </c:pt>
                <c:pt idx="90">
                  <c:v>3.7272822711861245E-4</c:v>
                </c:pt>
                <c:pt idx="91">
                  <c:v>3.7219647499939115E-4</c:v>
                </c:pt>
                <c:pt idx="92">
                  <c:v>3.7454595560492668E-4</c:v>
                </c:pt>
                <c:pt idx="93">
                  <c:v>3.789226922571584E-4</c:v>
                </c:pt>
                <c:pt idx="94">
                  <c:v>3.8366799435489093E-4</c:v>
                </c:pt>
                <c:pt idx="95">
                  <c:v>3.9006878210853823E-4</c:v>
                </c:pt>
                <c:pt idx="96">
                  <c:v>3.9668971246495404E-4</c:v>
                </c:pt>
                <c:pt idx="97">
                  <c:v>4.0550037800196506E-4</c:v>
                </c:pt>
                <c:pt idx="98">
                  <c:v>3.9730964253023397E-4</c:v>
                </c:pt>
                <c:pt idx="99">
                  <c:v>4.0571501459016833E-4</c:v>
                </c:pt>
                <c:pt idx="100">
                  <c:v>4.1329380768758632E-4</c:v>
                </c:pt>
                <c:pt idx="101">
                  <c:v>4.2014685350403734E-4</c:v>
                </c:pt>
                <c:pt idx="102">
                  <c:v>4.280678317886092E-4</c:v>
                </c:pt>
                <c:pt idx="103">
                  <c:v>4.3485597311914348E-4</c:v>
                </c:pt>
                <c:pt idx="104">
                  <c:v>4.4061547192972728E-4</c:v>
                </c:pt>
                <c:pt idx="105">
                  <c:v>4.4592559296947101E-4</c:v>
                </c:pt>
                <c:pt idx="106">
                  <c:v>4.5158598309359677E-4</c:v>
                </c:pt>
                <c:pt idx="107">
                  <c:v>4.581145193308752E-4</c:v>
                </c:pt>
                <c:pt idx="108">
                  <c:v>4.4673306256126275E-4</c:v>
                </c:pt>
                <c:pt idx="109">
                  <c:v>4.5365885417454274E-4</c:v>
                </c:pt>
                <c:pt idx="110">
                  <c:v>4.6120370736810694E-4</c:v>
                </c:pt>
                <c:pt idx="111">
                  <c:v>4.6985243424329561E-4</c:v>
                </c:pt>
                <c:pt idx="112">
                  <c:v>4.7926136460311439E-4</c:v>
                </c:pt>
                <c:pt idx="113">
                  <c:v>4.8965183237164645E-4</c:v>
                </c:pt>
                <c:pt idx="114">
                  <c:v>5.0005157165119421E-4</c:v>
                </c:pt>
                <c:pt idx="115">
                  <c:v>5.1135831895569677E-4</c:v>
                </c:pt>
                <c:pt idx="116">
                  <c:v>5.228557194977715E-4</c:v>
                </c:pt>
                <c:pt idx="117">
                  <c:v>5.3443195534871033E-4</c:v>
                </c:pt>
                <c:pt idx="118">
                  <c:v>5.2529226972125858E-4</c:v>
                </c:pt>
                <c:pt idx="119">
                  <c:v>5.358959622193541E-4</c:v>
                </c:pt>
                <c:pt idx="120">
                  <c:v>5.4681344277371781E-4</c:v>
                </c:pt>
                <c:pt idx="121">
                  <c:v>5.5744887373105668E-4</c:v>
                </c:pt>
                <c:pt idx="122">
                  <c:v>5.6933972746795922E-4</c:v>
                </c:pt>
                <c:pt idx="123">
                  <c:v>5.8189974316731684E-4</c:v>
                </c:pt>
                <c:pt idx="124">
                  <c:v>5.9429911986921997E-4</c:v>
                </c:pt>
                <c:pt idx="125">
                  <c:v>6.0827104514322213E-4</c:v>
                </c:pt>
                <c:pt idx="126">
                  <c:v>6.2225212180422416E-4</c:v>
                </c:pt>
                <c:pt idx="127">
                  <c:v>6.3782481928783457E-4</c:v>
                </c:pt>
                <c:pt idx="128">
                  <c:v>6.3163291727805649E-4</c:v>
                </c:pt>
                <c:pt idx="129">
                  <c:v>6.4974292109155993E-4</c:v>
                </c:pt>
                <c:pt idx="130">
                  <c:v>6.6792998901274263E-4</c:v>
                </c:pt>
                <c:pt idx="131">
                  <c:v>6.8714012766638315E-4</c:v>
                </c:pt>
                <c:pt idx="132">
                  <c:v>7.0667243552998977E-4</c:v>
                </c:pt>
                <c:pt idx="133">
                  <c:v>7.2660027478175658E-4</c:v>
                </c:pt>
                <c:pt idx="134">
                  <c:v>7.4658281345065588E-4</c:v>
                </c:pt>
                <c:pt idx="135">
                  <c:v>7.6570943940147153E-4</c:v>
                </c:pt>
                <c:pt idx="136">
                  <c:v>7.8411942232940051E-4</c:v>
                </c:pt>
                <c:pt idx="137">
                  <c:v>8.0060557178500218E-4</c:v>
                </c:pt>
                <c:pt idx="138">
                  <c:v>7.8944393974776813E-4</c:v>
                </c:pt>
                <c:pt idx="139">
                  <c:v>8.0392138897146645E-4</c:v>
                </c:pt>
                <c:pt idx="140">
                  <c:v>8.1649904833195675E-4</c:v>
                </c:pt>
                <c:pt idx="141">
                  <c:v>8.278053585263625E-4</c:v>
                </c:pt>
                <c:pt idx="142">
                  <c:v>8.3758713941481041E-4</c:v>
                </c:pt>
                <c:pt idx="143">
                  <c:v>8.4864612991575263E-4</c:v>
                </c:pt>
                <c:pt idx="144">
                  <c:v>8.5901426206142514E-4</c:v>
                </c:pt>
                <c:pt idx="145">
                  <c:v>8.6797981298801128E-4</c:v>
                </c:pt>
                <c:pt idx="146">
                  <c:v>8.7768012677101354E-4</c:v>
                </c:pt>
                <c:pt idx="147">
                  <c:v>8.8792580715888456E-4</c:v>
                </c:pt>
                <c:pt idx="148">
                  <c:v>8.7193965993369793E-4</c:v>
                </c:pt>
                <c:pt idx="149">
                  <c:v>8.841487523960442E-4</c:v>
                </c:pt>
                <c:pt idx="150">
                  <c:v>8.9685867260929102E-4</c:v>
                </c:pt>
                <c:pt idx="151">
                  <c:v>9.1107671412137361E-4</c:v>
                </c:pt>
                <c:pt idx="152">
                  <c:v>9.2617121418445126E-4</c:v>
                </c:pt>
                <c:pt idx="153">
                  <c:v>9.4196881312286359E-4</c:v>
                </c:pt>
                <c:pt idx="154">
                  <c:v>9.5689641219669479E-4</c:v>
                </c:pt>
                <c:pt idx="155">
                  <c:v>9.7134700712612002E-4</c:v>
                </c:pt>
                <c:pt idx="156">
                  <c:v>9.8546493842395868E-4</c:v>
                </c:pt>
                <c:pt idx="157">
                  <c:v>9.9844800094175631E-4</c:v>
                </c:pt>
                <c:pt idx="158">
                  <c:v>9.8090268767036517E-4</c:v>
                </c:pt>
                <c:pt idx="159">
                  <c:v>9.9131473949561348E-4</c:v>
                </c:pt>
                <c:pt idx="160">
                  <c:v>1.0010329389085479E-3</c:v>
                </c:pt>
                <c:pt idx="161">
                  <c:v>1.0084955741942619E-3</c:v>
                </c:pt>
                <c:pt idx="162">
                  <c:v>1.0162849785059973E-3</c:v>
                </c:pt>
                <c:pt idx="163">
                  <c:v>1.0237829941306339E-3</c:v>
                </c:pt>
                <c:pt idx="164">
                  <c:v>1.0307701002334757E-3</c:v>
                </c:pt>
                <c:pt idx="165">
                  <c:v>1.0393818137261119E-3</c:v>
                </c:pt>
                <c:pt idx="166">
                  <c:v>1.0464071236220805E-3</c:v>
                </c:pt>
                <c:pt idx="167">
                  <c:v>1.0537656239775215E-3</c:v>
                </c:pt>
                <c:pt idx="168">
                  <c:v>1.0323359557429478E-3</c:v>
                </c:pt>
                <c:pt idx="169">
                  <c:v>1.0396151007454921E-3</c:v>
                </c:pt>
                <c:pt idx="170">
                  <c:v>1.0477620266250113E-3</c:v>
                </c:pt>
                <c:pt idx="171">
                  <c:v>1.0578752141910824E-3</c:v>
                </c:pt>
                <c:pt idx="172">
                  <c:v>1.0692515538747805E-3</c:v>
                </c:pt>
                <c:pt idx="173">
                  <c:v>1.0803426111360851E-3</c:v>
                </c:pt>
                <c:pt idx="174">
                  <c:v>1.0913693420527473E-3</c:v>
                </c:pt>
                <c:pt idx="175">
                  <c:v>1.1040541712593953E-3</c:v>
                </c:pt>
                <c:pt idx="176">
                  <c:v>1.1187187270119568E-3</c:v>
                </c:pt>
                <c:pt idx="177">
                  <c:v>1.133008825198842E-3</c:v>
                </c:pt>
                <c:pt idx="178">
                  <c:v>1.1171667109343426E-3</c:v>
                </c:pt>
                <c:pt idx="179">
                  <c:v>1.1322650718328727E-3</c:v>
                </c:pt>
                <c:pt idx="180">
                  <c:v>1.1477547240480966E-3</c:v>
                </c:pt>
                <c:pt idx="181">
                  <c:v>1.1650154274754488E-3</c:v>
                </c:pt>
                <c:pt idx="182">
                  <c:v>1.1783012741937863E-3</c:v>
                </c:pt>
                <c:pt idx="183">
                  <c:v>1.19316244939336E-3</c:v>
                </c:pt>
                <c:pt idx="184">
                  <c:v>1.2079818583851673E-3</c:v>
                </c:pt>
                <c:pt idx="185">
                  <c:v>1.2220501487283692E-3</c:v>
                </c:pt>
                <c:pt idx="186">
                  <c:v>1.2355146659109892E-3</c:v>
                </c:pt>
                <c:pt idx="187">
                  <c:v>1.2476312217061677E-3</c:v>
                </c:pt>
                <c:pt idx="188">
                  <c:v>1.2294420802315268E-3</c:v>
                </c:pt>
                <c:pt idx="189">
                  <c:v>1.241118527504282E-3</c:v>
                </c:pt>
                <c:pt idx="190">
                  <c:v>1.2523562416123072E-3</c:v>
                </c:pt>
                <c:pt idx="191">
                  <c:v>1.2640476160605536E-3</c:v>
                </c:pt>
                <c:pt idx="192">
                  <c:v>1.2769055591462298E-3</c:v>
                </c:pt>
                <c:pt idx="193">
                  <c:v>1.2906489966620957E-3</c:v>
                </c:pt>
                <c:pt idx="194">
                  <c:v>1.3031293918179144E-3</c:v>
                </c:pt>
                <c:pt idx="195">
                  <c:v>1.3171136025530925E-3</c:v>
                </c:pt>
                <c:pt idx="196">
                  <c:v>1.333592711985425E-3</c:v>
                </c:pt>
                <c:pt idx="197">
                  <c:v>1.3525726296922526E-3</c:v>
                </c:pt>
                <c:pt idx="198">
                  <c:v>1.338956487542356E-3</c:v>
                </c:pt>
                <c:pt idx="199">
                  <c:v>1.3583543600020512E-3</c:v>
                </c:pt>
                <c:pt idx="200">
                  <c:v>1.3800247054715315E-3</c:v>
                </c:pt>
                <c:pt idx="201">
                  <c:v>1.4031391414433035E-3</c:v>
                </c:pt>
                <c:pt idx="202">
                  <c:v>1.4253277547501008E-3</c:v>
                </c:pt>
                <c:pt idx="203">
                  <c:v>1.4469822525143539E-3</c:v>
                </c:pt>
                <c:pt idx="204">
                  <c:v>1.4695549001868401E-3</c:v>
                </c:pt>
                <c:pt idx="205">
                  <c:v>1.4912338817738907E-3</c:v>
                </c:pt>
                <c:pt idx="206">
                  <c:v>1.5125086945445801E-3</c:v>
                </c:pt>
                <c:pt idx="207">
                  <c:v>1.5318044990830027E-3</c:v>
                </c:pt>
                <c:pt idx="208">
                  <c:v>1.5147874246748969E-3</c:v>
                </c:pt>
                <c:pt idx="209">
                  <c:v>1.5320847644067341E-3</c:v>
                </c:pt>
                <c:pt idx="210">
                  <c:v>1.5491225702281646E-3</c:v>
                </c:pt>
                <c:pt idx="211">
                  <c:v>1.5653224363661119E-3</c:v>
                </c:pt>
                <c:pt idx="212">
                  <c:v>1.5818070526951327E-3</c:v>
                </c:pt>
                <c:pt idx="213">
                  <c:v>1.5951904194800458E-3</c:v>
                </c:pt>
                <c:pt idx="214">
                  <c:v>1.6086484988876912E-3</c:v>
                </c:pt>
                <c:pt idx="215">
                  <c:v>1.6265954000096808E-3</c:v>
                </c:pt>
                <c:pt idx="216">
                  <c:v>1.642789621047036E-3</c:v>
                </c:pt>
                <c:pt idx="217">
                  <c:v>1.6597396756630146E-3</c:v>
                </c:pt>
                <c:pt idx="218">
                  <c:v>1.6382508678639887E-3</c:v>
                </c:pt>
                <c:pt idx="219">
                  <c:v>1.6555225643726124E-3</c:v>
                </c:pt>
                <c:pt idx="220">
                  <c:v>1.6777302604366125E-3</c:v>
                </c:pt>
                <c:pt idx="221">
                  <c:v>1.6959903744816918E-3</c:v>
                </c:pt>
                <c:pt idx="222">
                  <c:v>1.7138558972035398E-3</c:v>
                </c:pt>
                <c:pt idx="223">
                  <c:v>1.7334797926967245E-3</c:v>
                </c:pt>
                <c:pt idx="224">
                  <c:v>1.7544380550775823E-3</c:v>
                </c:pt>
                <c:pt idx="225">
                  <c:v>1.7780266776738858E-3</c:v>
                </c:pt>
                <c:pt idx="226">
                  <c:v>1.7964282769216632E-3</c:v>
                </c:pt>
                <c:pt idx="227">
                  <c:v>1.8135613864342238E-3</c:v>
                </c:pt>
                <c:pt idx="228">
                  <c:v>1.7943911181495513E-3</c:v>
                </c:pt>
                <c:pt idx="229">
                  <c:v>1.813189230361141E-3</c:v>
                </c:pt>
                <c:pt idx="230">
                  <c:v>1.8328844362645316E-3</c:v>
                </c:pt>
                <c:pt idx="231">
                  <c:v>1.8510234438002498E-3</c:v>
                </c:pt>
                <c:pt idx="232">
                  <c:v>1.8681217916431843E-3</c:v>
                </c:pt>
                <c:pt idx="233">
                  <c:v>1.8857409067119936E-3</c:v>
                </c:pt>
                <c:pt idx="234">
                  <c:v>1.9030706384197357E-3</c:v>
                </c:pt>
                <c:pt idx="235">
                  <c:v>1.9229150624833257E-3</c:v>
                </c:pt>
                <c:pt idx="236">
                  <c:v>1.9392199334703161E-3</c:v>
                </c:pt>
                <c:pt idx="237">
                  <c:v>1.9583462177935889E-3</c:v>
                </c:pt>
                <c:pt idx="238">
                  <c:v>1.9384265386919093E-3</c:v>
                </c:pt>
                <c:pt idx="239">
                  <c:v>1.9603587607191423E-3</c:v>
                </c:pt>
                <c:pt idx="240">
                  <c:v>1.9844911542841368E-3</c:v>
                </c:pt>
                <c:pt idx="241">
                  <c:v>2.0023132959466499E-3</c:v>
                </c:pt>
                <c:pt idx="242">
                  <c:v>2.0258530901158763E-3</c:v>
                </c:pt>
                <c:pt idx="243">
                  <c:v>2.0458303038314949E-3</c:v>
                </c:pt>
                <c:pt idx="244">
                  <c:v>2.0660348168469521E-3</c:v>
                </c:pt>
                <c:pt idx="245">
                  <c:v>2.086514879020228E-3</c:v>
                </c:pt>
                <c:pt idx="246">
                  <c:v>2.1017861651052108E-3</c:v>
                </c:pt>
                <c:pt idx="247">
                  <c:v>2.119435216543833E-3</c:v>
                </c:pt>
                <c:pt idx="248">
                  <c:v>2.0911063991633774E-3</c:v>
                </c:pt>
                <c:pt idx="249">
                  <c:v>2.1043909486807679E-3</c:v>
                </c:pt>
                <c:pt idx="250">
                  <c:v>2.1183852426862448E-3</c:v>
                </c:pt>
                <c:pt idx="251">
                  <c:v>2.1297479726721641E-3</c:v>
                </c:pt>
                <c:pt idx="252">
                  <c:v>2.1450925384306914E-3</c:v>
                </c:pt>
                <c:pt idx="253">
                  <c:v>2.1596645458413469E-3</c:v>
                </c:pt>
                <c:pt idx="254">
                  <c:v>2.1742458475535547E-3</c:v>
                </c:pt>
                <c:pt idx="255">
                  <c:v>2.1906440453052563E-3</c:v>
                </c:pt>
                <c:pt idx="256">
                  <c:v>2.209562112490179E-3</c:v>
                </c:pt>
                <c:pt idx="257">
                  <c:v>2.2327634539682155E-3</c:v>
                </c:pt>
                <c:pt idx="258">
                  <c:v>2.2128138261156703E-3</c:v>
                </c:pt>
                <c:pt idx="259">
                  <c:v>2.2360851018591371E-3</c:v>
                </c:pt>
                <c:pt idx="260">
                  <c:v>2.2607115907821557E-3</c:v>
                </c:pt>
                <c:pt idx="261">
                  <c:v>2.2857337834007239E-3</c:v>
                </c:pt>
                <c:pt idx="262">
                  <c:v>2.3116543855678955E-3</c:v>
                </c:pt>
                <c:pt idx="263">
                  <c:v>2.336668180779078E-3</c:v>
                </c:pt>
                <c:pt idx="264">
                  <c:v>2.3608351587661642E-3</c:v>
                </c:pt>
                <c:pt idx="265">
                  <c:v>2.3859725008006749E-3</c:v>
                </c:pt>
                <c:pt idx="266">
                  <c:v>2.4111796741456428E-3</c:v>
                </c:pt>
                <c:pt idx="267">
                  <c:v>2.4361361574856983E-3</c:v>
                </c:pt>
                <c:pt idx="268">
                  <c:v>2.41583444263817E-3</c:v>
                </c:pt>
                <c:pt idx="269">
                  <c:v>2.4407167697955943E-3</c:v>
                </c:pt>
                <c:pt idx="270">
                  <c:v>2.4680190796282251E-3</c:v>
                </c:pt>
                <c:pt idx="271">
                  <c:v>2.4944043759628958E-3</c:v>
                </c:pt>
                <c:pt idx="272">
                  <c:v>2.5197199348448145E-3</c:v>
                </c:pt>
                <c:pt idx="273">
                  <c:v>2.5469848863554842E-3</c:v>
                </c:pt>
                <c:pt idx="274">
                  <c:v>2.572250404236916E-3</c:v>
                </c:pt>
                <c:pt idx="275">
                  <c:v>2.5978726869812208E-3</c:v>
                </c:pt>
                <c:pt idx="276">
                  <c:v>2.619857839620729E-3</c:v>
                </c:pt>
                <c:pt idx="277">
                  <c:v>2.6373246142430717E-3</c:v>
                </c:pt>
                <c:pt idx="278">
                  <c:v>2.6096089294969753E-3</c:v>
                </c:pt>
                <c:pt idx="279">
                  <c:v>2.6300990337825149E-3</c:v>
                </c:pt>
                <c:pt idx="280">
                  <c:v>2.6507363596833425E-3</c:v>
                </c:pt>
                <c:pt idx="281">
                  <c:v>2.6689771303054738E-3</c:v>
                </c:pt>
                <c:pt idx="282">
                  <c:v>2.6855103119031174E-3</c:v>
                </c:pt>
                <c:pt idx="283">
                  <c:v>2.7052932294147785E-3</c:v>
                </c:pt>
                <c:pt idx="284">
                  <c:v>2.7268293994876193E-3</c:v>
                </c:pt>
                <c:pt idx="285">
                  <c:v>2.7472934058830655E-3</c:v>
                </c:pt>
                <c:pt idx="286">
                  <c:v>2.7699536130639949E-3</c:v>
                </c:pt>
                <c:pt idx="287">
                  <c:v>2.791522211687139E-3</c:v>
                </c:pt>
                <c:pt idx="288">
                  <c:v>2.7685820486559732E-3</c:v>
                </c:pt>
                <c:pt idx="289">
                  <c:v>2.7929375698365184E-3</c:v>
                </c:pt>
                <c:pt idx="290">
                  <c:v>2.8184226231144308E-3</c:v>
                </c:pt>
                <c:pt idx="291">
                  <c:v>2.8403130136280593E-3</c:v>
                </c:pt>
                <c:pt idx="292">
                  <c:v>2.864832394917592E-3</c:v>
                </c:pt>
                <c:pt idx="293">
                  <c:v>2.8930536695070778E-3</c:v>
                </c:pt>
                <c:pt idx="294">
                  <c:v>2.9143028301126779E-3</c:v>
                </c:pt>
                <c:pt idx="295">
                  <c:v>2.9414829292859664E-3</c:v>
                </c:pt>
                <c:pt idx="296">
                  <c:v>2.962492975272461E-3</c:v>
                </c:pt>
                <c:pt idx="297">
                  <c:v>2.9869349139121804E-3</c:v>
                </c:pt>
                <c:pt idx="298">
                  <c:v>2.9607736244644262E-3</c:v>
                </c:pt>
                <c:pt idx="299">
                  <c:v>2.9806732249771433E-3</c:v>
                </c:pt>
                <c:pt idx="300">
                  <c:v>3.0058831960190014E-3</c:v>
                </c:pt>
                <c:pt idx="301">
                  <c:v>3.0245433716812684E-3</c:v>
                </c:pt>
                <c:pt idx="302">
                  <c:v>3.0491861426723043E-3</c:v>
                </c:pt>
                <c:pt idx="303">
                  <c:v>3.0736173022149465E-3</c:v>
                </c:pt>
                <c:pt idx="304">
                  <c:v>3.0983446273877657E-3</c:v>
                </c:pt>
                <c:pt idx="305">
                  <c:v>3.1280111092758748E-3</c:v>
                </c:pt>
                <c:pt idx="306">
                  <c:v>3.1535061252894801E-3</c:v>
                </c:pt>
                <c:pt idx="307">
                  <c:v>3.1826528161585069E-3</c:v>
                </c:pt>
                <c:pt idx="308">
                  <c:v>3.1593964146250176E-3</c:v>
                </c:pt>
                <c:pt idx="309">
                  <c:v>3.18772423356659E-3</c:v>
                </c:pt>
                <c:pt idx="310">
                  <c:v>3.2199024903679318E-3</c:v>
                </c:pt>
                <c:pt idx="311">
                  <c:v>3.2411609561765475E-3</c:v>
                </c:pt>
                <c:pt idx="312">
                  <c:v>3.2690581953918152E-3</c:v>
                </c:pt>
                <c:pt idx="313">
                  <c:v>3.2971912691427277E-3</c:v>
                </c:pt>
                <c:pt idx="314">
                  <c:v>3.3230042436386345E-3</c:v>
                </c:pt>
                <c:pt idx="315">
                  <c:v>3.3458475503507167E-3</c:v>
                </c:pt>
                <c:pt idx="316">
                  <c:v>3.3676715239719431E-3</c:v>
                </c:pt>
                <c:pt idx="317">
                  <c:v>3.3951717308545932E-3</c:v>
                </c:pt>
                <c:pt idx="318">
                  <c:v>3.3633678693604199E-3</c:v>
                </c:pt>
                <c:pt idx="319">
                  <c:v>3.3850776318771012E-3</c:v>
                </c:pt>
                <c:pt idx="320">
                  <c:v>3.4075732927626016E-3</c:v>
                </c:pt>
                <c:pt idx="321">
                  <c:v>3.4295538385145409E-3</c:v>
                </c:pt>
                <c:pt idx="322">
                  <c:v>3.4544797867708996E-3</c:v>
                </c:pt>
                <c:pt idx="323">
                  <c:v>3.4757114237395767E-3</c:v>
                </c:pt>
                <c:pt idx="324">
                  <c:v>3.4958651681459359E-3</c:v>
                </c:pt>
                <c:pt idx="325">
                  <c:v>3.523333442602116E-3</c:v>
                </c:pt>
                <c:pt idx="326">
                  <c:v>3.5492891740216523E-3</c:v>
                </c:pt>
                <c:pt idx="327">
                  <c:v>3.5752059741486664E-3</c:v>
                </c:pt>
                <c:pt idx="328">
                  <c:v>3.5360434052670625E-3</c:v>
                </c:pt>
                <c:pt idx="329">
                  <c:v>3.5620578261455625E-3</c:v>
                </c:pt>
                <c:pt idx="330">
                  <c:v>3.5864374484694517E-3</c:v>
                </c:pt>
                <c:pt idx="331">
                  <c:v>3.6098056791614786E-3</c:v>
                </c:pt>
                <c:pt idx="332">
                  <c:v>3.6333221265197127E-3</c:v>
                </c:pt>
                <c:pt idx="333">
                  <c:v>3.6492061264981322E-3</c:v>
                </c:pt>
                <c:pt idx="334">
                  <c:v>3.6649111066440593E-3</c:v>
                </c:pt>
                <c:pt idx="335">
                  <c:v>3.6829314730751194E-3</c:v>
                </c:pt>
                <c:pt idx="336">
                  <c:v>3.7000899060207074E-3</c:v>
                </c:pt>
                <c:pt idx="337">
                  <c:v>3.716862486731828E-3</c:v>
                </c:pt>
                <c:pt idx="338">
                  <c:v>3.6798545869973888E-3</c:v>
                </c:pt>
                <c:pt idx="339">
                  <c:v>3.6939427215351758E-3</c:v>
                </c:pt>
                <c:pt idx="340">
                  <c:v>3.716713709618181E-3</c:v>
                </c:pt>
                <c:pt idx="341">
                  <c:v>3.7440923478441533E-3</c:v>
                </c:pt>
                <c:pt idx="342">
                  <c:v>3.7672747068903229E-3</c:v>
                </c:pt>
                <c:pt idx="343">
                  <c:v>3.7956485070628934E-3</c:v>
                </c:pt>
                <c:pt idx="344">
                  <c:v>3.81890352351733E-3</c:v>
                </c:pt>
                <c:pt idx="345">
                  <c:v>3.8482363736759505E-3</c:v>
                </c:pt>
                <c:pt idx="346">
                  <c:v>3.8697804105781923E-3</c:v>
                </c:pt>
                <c:pt idx="347">
                  <c:v>3.8973249960664517E-3</c:v>
                </c:pt>
                <c:pt idx="348">
                  <c:v>3.8654569898984169E-3</c:v>
                </c:pt>
                <c:pt idx="349">
                  <c:v>3.8878824133591022E-3</c:v>
                </c:pt>
                <c:pt idx="350">
                  <c:v>3.9110878410177413E-3</c:v>
                </c:pt>
                <c:pt idx="351">
                  <c:v>3.9308654318990595E-3</c:v>
                </c:pt>
                <c:pt idx="352">
                  <c:v>3.9461735922064357E-3</c:v>
                </c:pt>
                <c:pt idx="353">
                  <c:v>3.9739504389123591E-3</c:v>
                </c:pt>
                <c:pt idx="354">
                  <c:v>3.990126844056213E-3</c:v>
                </c:pt>
                <c:pt idx="355">
                  <c:v>4.0153199176683986E-3</c:v>
                </c:pt>
                <c:pt idx="356">
                  <c:v>4.0345637546821819E-3</c:v>
                </c:pt>
                <c:pt idx="357">
                  <c:v>4.0588542897627257E-3</c:v>
                </c:pt>
                <c:pt idx="358">
                  <c:v>4.0287007423613526E-3</c:v>
                </c:pt>
                <c:pt idx="359">
                  <c:v>4.0524950623511413E-3</c:v>
                </c:pt>
                <c:pt idx="360">
                  <c:v>4.0851567081351837E-3</c:v>
                </c:pt>
                <c:pt idx="361">
                  <c:v>4.1145315366537564E-3</c:v>
                </c:pt>
                <c:pt idx="362">
                  <c:v>4.1490065368937432E-3</c:v>
                </c:pt>
                <c:pt idx="363">
                  <c:v>4.1786619171838854E-3</c:v>
                </c:pt>
                <c:pt idx="364">
                  <c:v>4.2044011782447904E-3</c:v>
                </c:pt>
                <c:pt idx="365">
                  <c:v>4.2356516743826964E-3</c:v>
                </c:pt>
                <c:pt idx="366">
                  <c:v>4.2680520883112806E-3</c:v>
                </c:pt>
                <c:pt idx="367">
                  <c:v>4.2867460522325838E-3</c:v>
                </c:pt>
                <c:pt idx="368">
                  <c:v>4.250124111112182E-3</c:v>
                </c:pt>
                <c:pt idx="369">
                  <c:v>4.270818332520538E-3</c:v>
                </c:pt>
                <c:pt idx="370">
                  <c:v>4.2926995692818548E-3</c:v>
                </c:pt>
                <c:pt idx="371">
                  <c:v>4.3151935520045568E-3</c:v>
                </c:pt>
                <c:pt idx="372">
                  <c:v>4.3306211837946364E-3</c:v>
                </c:pt>
                <c:pt idx="373">
                  <c:v>4.3551001730287048E-3</c:v>
                </c:pt>
                <c:pt idx="374">
                  <c:v>4.3741179826672274E-3</c:v>
                </c:pt>
                <c:pt idx="375">
                  <c:v>4.3976030320423496E-3</c:v>
                </c:pt>
                <c:pt idx="376">
                  <c:v>4.4186940625325129E-3</c:v>
                </c:pt>
                <c:pt idx="377">
                  <c:v>4.4407076556085522E-3</c:v>
                </c:pt>
                <c:pt idx="378">
                  <c:v>4.4083386205945752E-3</c:v>
                </c:pt>
                <c:pt idx="379">
                  <c:v>4.4360254348436165E-3</c:v>
                </c:pt>
                <c:pt idx="380">
                  <c:v>4.4595244067445177E-3</c:v>
                </c:pt>
                <c:pt idx="381">
                  <c:v>4.4812021516198661E-3</c:v>
                </c:pt>
                <c:pt idx="382">
                  <c:v>4.5050365084927397E-3</c:v>
                </c:pt>
                <c:pt idx="383">
                  <c:v>4.5411889768267426E-3</c:v>
                </c:pt>
                <c:pt idx="384">
                  <c:v>4.5765098195575454E-3</c:v>
                </c:pt>
                <c:pt idx="385">
                  <c:v>4.596076744809754E-3</c:v>
                </c:pt>
                <c:pt idx="386">
                  <c:v>4.6195306773156438E-3</c:v>
                </c:pt>
                <c:pt idx="387">
                  <c:v>4.6526949471490144E-3</c:v>
                </c:pt>
                <c:pt idx="388">
                  <c:v>4.6178171363403762E-3</c:v>
                </c:pt>
                <c:pt idx="389">
                  <c:v>4.6420496412822006E-3</c:v>
                </c:pt>
                <c:pt idx="390">
                  <c:v>4.6670595388297615E-3</c:v>
                </c:pt>
                <c:pt idx="391">
                  <c:v>4.6929904445889821E-3</c:v>
                </c:pt>
                <c:pt idx="392">
                  <c:v>4.7239610053289166E-3</c:v>
                </c:pt>
                <c:pt idx="393">
                  <c:v>4.7488023008807672E-3</c:v>
                </c:pt>
                <c:pt idx="394">
                  <c:v>4.7789546569212832E-3</c:v>
                </c:pt>
                <c:pt idx="395">
                  <c:v>4.8120171174628329E-3</c:v>
                </c:pt>
                <c:pt idx="396">
                  <c:v>4.8404059124151563E-3</c:v>
                </c:pt>
                <c:pt idx="397">
                  <c:v>4.8699900193183189E-3</c:v>
                </c:pt>
                <c:pt idx="398">
                  <c:v>4.8387884076397649E-3</c:v>
                </c:pt>
                <c:pt idx="399">
                  <c:v>4.8722849822845265E-3</c:v>
                </c:pt>
                <c:pt idx="400">
                  <c:v>4.9068335329661575E-3</c:v>
                </c:pt>
                <c:pt idx="401">
                  <c:v>4.9424496407448433E-3</c:v>
                </c:pt>
                <c:pt idx="402">
                  <c:v>4.9762879201782845E-3</c:v>
                </c:pt>
                <c:pt idx="403">
                  <c:v>5.009224086403476E-3</c:v>
                </c:pt>
                <c:pt idx="404">
                  <c:v>5.0495347871084362E-3</c:v>
                </c:pt>
                <c:pt idx="405">
                  <c:v>5.0760242154705894E-3</c:v>
                </c:pt>
                <c:pt idx="406">
                  <c:v>5.1049093618795666E-3</c:v>
                </c:pt>
                <c:pt idx="407">
                  <c:v>5.1308393350707098E-3</c:v>
                </c:pt>
                <c:pt idx="408">
                  <c:v>5.0969797510109693E-3</c:v>
                </c:pt>
                <c:pt idx="409">
                  <c:v>5.121796661235997E-3</c:v>
                </c:pt>
                <c:pt idx="410">
                  <c:v>5.144329715783086E-3</c:v>
                </c:pt>
                <c:pt idx="411">
                  <c:v>5.1783063499245933E-3</c:v>
                </c:pt>
                <c:pt idx="412">
                  <c:v>5.2045251870579739E-3</c:v>
                </c:pt>
                <c:pt idx="413">
                  <c:v>5.2392080255039475E-3</c:v>
                </c:pt>
                <c:pt idx="414">
                  <c:v>5.2833298065587484E-3</c:v>
                </c:pt>
                <c:pt idx="415">
                  <c:v>5.3213501450779807E-3</c:v>
                </c:pt>
                <c:pt idx="416">
                  <c:v>5.3560450375398977E-3</c:v>
                </c:pt>
                <c:pt idx="417">
                  <c:v>5.3978033045827259E-3</c:v>
                </c:pt>
                <c:pt idx="418">
                  <c:v>5.3725791339403655E-3</c:v>
                </c:pt>
                <c:pt idx="419">
                  <c:v>5.406905302980141E-3</c:v>
                </c:pt>
                <c:pt idx="420">
                  <c:v>5.4305326942990428E-3</c:v>
                </c:pt>
                <c:pt idx="421">
                  <c:v>5.4593910319317386E-3</c:v>
                </c:pt>
                <c:pt idx="422">
                  <c:v>5.4925229565760091E-3</c:v>
                </c:pt>
                <c:pt idx="423">
                  <c:v>5.5163782936261197E-3</c:v>
                </c:pt>
                <c:pt idx="424">
                  <c:v>5.547000416739176E-3</c:v>
                </c:pt>
                <c:pt idx="425">
                  <c:v>5.5931568132649382E-3</c:v>
                </c:pt>
                <c:pt idx="426">
                  <c:v>5.6312130770717599E-3</c:v>
                </c:pt>
                <c:pt idx="427">
                  <c:v>5.6773603986383899E-3</c:v>
                </c:pt>
                <c:pt idx="428">
                  <c:v>5.6530518019237471E-3</c:v>
                </c:pt>
                <c:pt idx="429">
                  <c:v>5.6842345406517619E-3</c:v>
                </c:pt>
                <c:pt idx="430">
                  <c:v>5.7315648168269973E-3</c:v>
                </c:pt>
                <c:pt idx="431">
                  <c:v>5.7789477064146043E-3</c:v>
                </c:pt>
                <c:pt idx="432">
                  <c:v>5.8210169929502134E-3</c:v>
                </c:pt>
                <c:pt idx="433">
                  <c:v>5.8740683512467457E-3</c:v>
                </c:pt>
                <c:pt idx="434">
                  <c:v>5.904391425046427E-3</c:v>
                </c:pt>
                <c:pt idx="435">
                  <c:v>5.9495665201432764E-3</c:v>
                </c:pt>
                <c:pt idx="436">
                  <c:v>5.970804092273331E-3</c:v>
                </c:pt>
                <c:pt idx="437">
                  <c:v>6.0055398594541761E-3</c:v>
                </c:pt>
                <c:pt idx="438">
                  <c:v>5.969343456763576E-3</c:v>
                </c:pt>
                <c:pt idx="439">
                  <c:v>5.9999324805526432E-3</c:v>
                </c:pt>
                <c:pt idx="440">
                  <c:v>6.0235838028069319E-3</c:v>
                </c:pt>
                <c:pt idx="441">
                  <c:v>6.0549574263744008E-3</c:v>
                </c:pt>
                <c:pt idx="442">
                  <c:v>6.0951328772182612E-3</c:v>
                </c:pt>
                <c:pt idx="443">
                  <c:v>6.1120375504943921E-3</c:v>
                </c:pt>
                <c:pt idx="444">
                  <c:v>6.1425538078940011E-3</c:v>
                </c:pt>
                <c:pt idx="445">
                  <c:v>6.1784442923479383E-3</c:v>
                </c:pt>
                <c:pt idx="446">
                  <c:v>6.2167952943084272E-3</c:v>
                </c:pt>
                <c:pt idx="447">
                  <c:v>6.264754528745164E-3</c:v>
                </c:pt>
                <c:pt idx="448">
                  <c:v>6.2228365388301817E-3</c:v>
                </c:pt>
                <c:pt idx="449">
                  <c:v>6.2529101951480179E-3</c:v>
                </c:pt>
                <c:pt idx="450">
                  <c:v>6.2792408676442544E-3</c:v>
                </c:pt>
                <c:pt idx="451">
                  <c:v>6.3198243187417612E-3</c:v>
                </c:pt>
                <c:pt idx="452">
                  <c:v>6.3592420580345166E-3</c:v>
                </c:pt>
                <c:pt idx="453">
                  <c:v>6.3922447565979952E-3</c:v>
                </c:pt>
                <c:pt idx="454">
                  <c:v>6.4236216273478993E-3</c:v>
                </c:pt>
                <c:pt idx="455">
                  <c:v>6.4586982676790201E-3</c:v>
                </c:pt>
                <c:pt idx="456">
                  <c:v>6.5015833936523737E-3</c:v>
                </c:pt>
                <c:pt idx="457">
                  <c:v>6.5546204004107165E-3</c:v>
                </c:pt>
                <c:pt idx="458">
                  <c:v>6.5186640359549113E-3</c:v>
                </c:pt>
                <c:pt idx="459">
                  <c:v>6.5735065163347213E-3</c:v>
                </c:pt>
                <c:pt idx="460">
                  <c:v>6.6080761570105713E-3</c:v>
                </c:pt>
                <c:pt idx="461">
                  <c:v>6.6523220462565485E-3</c:v>
                </c:pt>
                <c:pt idx="462">
                  <c:v>6.6923727230301534E-3</c:v>
                </c:pt>
                <c:pt idx="463">
                  <c:v>6.7232922220911984E-3</c:v>
                </c:pt>
                <c:pt idx="464">
                  <c:v>6.7563774149585771E-3</c:v>
                </c:pt>
                <c:pt idx="465">
                  <c:v>6.794727076501997E-3</c:v>
                </c:pt>
                <c:pt idx="466">
                  <c:v>6.8339661334902244E-3</c:v>
                </c:pt>
                <c:pt idx="467">
                  <c:v>6.8640749374821114E-3</c:v>
                </c:pt>
                <c:pt idx="468">
                  <c:v>6.8144549310691941E-3</c:v>
                </c:pt>
                <c:pt idx="469">
                  <c:v>6.860222801374583E-3</c:v>
                </c:pt>
                <c:pt idx="470">
                  <c:v>6.9059330566616593E-3</c:v>
                </c:pt>
                <c:pt idx="471">
                  <c:v>6.9398367678708446E-3</c:v>
                </c:pt>
                <c:pt idx="472">
                  <c:v>6.9512745703620583E-3</c:v>
                </c:pt>
                <c:pt idx="473">
                  <c:v>6.9998945408228045E-3</c:v>
                </c:pt>
                <c:pt idx="474">
                  <c:v>7.0231042751357411E-3</c:v>
                </c:pt>
                <c:pt idx="475">
                  <c:v>7.0472450434060016E-3</c:v>
                </c:pt>
                <c:pt idx="476">
                  <c:v>7.086332909888352E-3</c:v>
                </c:pt>
                <c:pt idx="477">
                  <c:v>7.118338919908266E-3</c:v>
                </c:pt>
                <c:pt idx="478">
                  <c:v>7.0735881646469571E-3</c:v>
                </c:pt>
                <c:pt idx="479">
                  <c:v>7.0962918490319249E-3</c:v>
                </c:pt>
                <c:pt idx="480">
                  <c:v>7.135138177184139E-3</c:v>
                </c:pt>
                <c:pt idx="481">
                  <c:v>7.1754891988728437E-3</c:v>
                </c:pt>
                <c:pt idx="482">
                  <c:v>7.21753708186622E-3</c:v>
                </c:pt>
                <c:pt idx="483">
                  <c:v>7.2625640156344876E-3</c:v>
                </c:pt>
                <c:pt idx="484">
                  <c:v>7.2964229625216608E-3</c:v>
                </c:pt>
                <c:pt idx="485">
                  <c:v>7.3370890856864664E-3</c:v>
                </c:pt>
                <c:pt idx="486">
                  <c:v>7.393827120412407E-3</c:v>
                </c:pt>
                <c:pt idx="487">
                  <c:v>7.4433198937567807E-3</c:v>
                </c:pt>
                <c:pt idx="488">
                  <c:v>7.3921480465272858E-3</c:v>
                </c:pt>
                <c:pt idx="489">
                  <c:v>7.4447456595277215E-3</c:v>
                </c:pt>
                <c:pt idx="490">
                  <c:v>7.4681702708016559E-3</c:v>
                </c:pt>
                <c:pt idx="491">
                  <c:v>7.5038439448074506E-3</c:v>
                </c:pt>
                <c:pt idx="492">
                  <c:v>7.5306972372181334E-3</c:v>
                </c:pt>
                <c:pt idx="493">
                  <c:v>7.5569708720049193E-3</c:v>
                </c:pt>
                <c:pt idx="494">
                  <c:v>7.5967376635352052E-3</c:v>
                </c:pt>
                <c:pt idx="495">
                  <c:v>7.637691188050709E-3</c:v>
                </c:pt>
                <c:pt idx="496">
                  <c:v>7.6917139301651257E-3</c:v>
                </c:pt>
                <c:pt idx="497">
                  <c:v>7.7207182853554178E-3</c:v>
                </c:pt>
                <c:pt idx="498">
                  <c:v>7.6654967526608268E-3</c:v>
                </c:pt>
                <c:pt idx="499">
                  <c:v>7.7044853734254595E-3</c:v>
                </c:pt>
                <c:pt idx="500">
                  <c:v>7.741184315589995E-3</c:v>
                </c:pt>
                <c:pt idx="501">
                  <c:v>7.7904590664710652E-3</c:v>
                </c:pt>
                <c:pt idx="502">
                  <c:v>7.8191507850406804E-3</c:v>
                </c:pt>
                <c:pt idx="503">
                  <c:v>7.8655660294377171E-3</c:v>
                </c:pt>
                <c:pt idx="504">
                  <c:v>7.9037327371174419E-3</c:v>
                </c:pt>
                <c:pt idx="505">
                  <c:v>7.9409803021867429E-3</c:v>
                </c:pt>
                <c:pt idx="506">
                  <c:v>8.0006773922627651E-3</c:v>
                </c:pt>
                <c:pt idx="507">
                  <c:v>8.0565159636163709E-3</c:v>
                </c:pt>
                <c:pt idx="508">
                  <c:v>8.0167479236411023E-3</c:v>
                </c:pt>
                <c:pt idx="509">
                  <c:v>8.0361582342829002E-3</c:v>
                </c:pt>
                <c:pt idx="510">
                  <c:v>8.0770454106747647E-3</c:v>
                </c:pt>
                <c:pt idx="511">
                  <c:v>8.1139296886367004E-3</c:v>
                </c:pt>
                <c:pt idx="512">
                  <c:v>8.1431121216454481E-3</c:v>
                </c:pt>
                <c:pt idx="513">
                  <c:v>8.1645671408532607E-3</c:v>
                </c:pt>
                <c:pt idx="514">
                  <c:v>8.1926213605232907E-3</c:v>
                </c:pt>
                <c:pt idx="515">
                  <c:v>8.2231941811881457E-3</c:v>
                </c:pt>
                <c:pt idx="516">
                  <c:v>8.258478822498784E-3</c:v>
                </c:pt>
                <c:pt idx="517">
                  <c:v>8.2962525800217707E-3</c:v>
                </c:pt>
                <c:pt idx="518">
                  <c:v>8.2522799508512913E-3</c:v>
                </c:pt>
                <c:pt idx="519">
                  <c:v>8.2755786629521676E-3</c:v>
                </c:pt>
                <c:pt idx="520">
                  <c:v>8.318657769435453E-3</c:v>
                </c:pt>
                <c:pt idx="521">
                  <c:v>8.3516088138817449E-3</c:v>
                </c:pt>
                <c:pt idx="522">
                  <c:v>8.3627929307105095E-3</c:v>
                </c:pt>
                <c:pt idx="523">
                  <c:v>8.3944590381649694E-3</c:v>
                </c:pt>
                <c:pt idx="524">
                  <c:v>8.4130593075234465E-3</c:v>
                </c:pt>
                <c:pt idx="525">
                  <c:v>8.4312738999714112E-3</c:v>
                </c:pt>
                <c:pt idx="526">
                  <c:v>8.4546054434069453E-3</c:v>
                </c:pt>
                <c:pt idx="527">
                  <c:v>8.4839186063616501E-3</c:v>
                </c:pt>
                <c:pt idx="528">
                  <c:v>8.4193477975540547E-3</c:v>
                </c:pt>
                <c:pt idx="529">
                  <c:v>8.430589724637302E-3</c:v>
                </c:pt>
                <c:pt idx="530">
                  <c:v>8.4442952167642187E-3</c:v>
                </c:pt>
                <c:pt idx="531">
                  <c:v>8.4712353001374207E-3</c:v>
                </c:pt>
                <c:pt idx="532">
                  <c:v>8.4769127002675138E-3</c:v>
                </c:pt>
                <c:pt idx="533">
                  <c:v>8.5043870570107646E-3</c:v>
                </c:pt>
                <c:pt idx="534">
                  <c:v>8.5097802926475535E-3</c:v>
                </c:pt>
                <c:pt idx="535">
                  <c:v>8.5724373153615325E-3</c:v>
                </c:pt>
                <c:pt idx="536">
                  <c:v>8.6052184424594679E-3</c:v>
                </c:pt>
                <c:pt idx="537">
                  <c:v>8.6393879332215401E-3</c:v>
                </c:pt>
                <c:pt idx="538">
                  <c:v>8.5768252304855609E-3</c:v>
                </c:pt>
                <c:pt idx="539">
                  <c:v>8.6204354165620427E-3</c:v>
                </c:pt>
                <c:pt idx="540">
                  <c:v>8.6528869581206577E-3</c:v>
                </c:pt>
                <c:pt idx="541">
                  <c:v>8.7073924557803037E-3</c:v>
                </c:pt>
                <c:pt idx="542">
                  <c:v>8.7493995505046745E-3</c:v>
                </c:pt>
                <c:pt idx="543">
                  <c:v>8.7919986802067959E-3</c:v>
                </c:pt>
                <c:pt idx="544">
                  <c:v>8.8538806211633202E-3</c:v>
                </c:pt>
                <c:pt idx="545">
                  <c:v>8.8795601340558722E-3</c:v>
                </c:pt>
                <c:pt idx="546">
                  <c:v>8.9132808989410041E-3</c:v>
                </c:pt>
                <c:pt idx="547">
                  <c:v>8.9262373643365471E-3</c:v>
                </c:pt>
                <c:pt idx="548">
                  <c:v>8.8826134892008284E-3</c:v>
                </c:pt>
                <c:pt idx="549">
                  <c:v>8.8974777000663842E-3</c:v>
                </c:pt>
                <c:pt idx="550">
                  <c:v>8.9443774874719811E-3</c:v>
                </c:pt>
                <c:pt idx="551">
                  <c:v>8.9863475328189561E-3</c:v>
                </c:pt>
                <c:pt idx="552">
                  <c:v>9.025417401205214E-3</c:v>
                </c:pt>
                <c:pt idx="553">
                  <c:v>9.0498008744648115E-3</c:v>
                </c:pt>
                <c:pt idx="554">
                  <c:v>9.0849249687520745E-3</c:v>
                </c:pt>
                <c:pt idx="555">
                  <c:v>9.1235482272389659E-3</c:v>
                </c:pt>
                <c:pt idx="556">
                  <c:v>9.1613966954043925E-3</c:v>
                </c:pt>
                <c:pt idx="557">
                  <c:v>9.1870157375017972E-3</c:v>
                </c:pt>
                <c:pt idx="558">
                  <c:v>9.1318463815075537E-3</c:v>
                </c:pt>
                <c:pt idx="559">
                  <c:v>9.1675169909086768E-3</c:v>
                </c:pt>
                <c:pt idx="560">
                  <c:v>9.2038192722189369E-3</c:v>
                </c:pt>
                <c:pt idx="561">
                  <c:v>9.2303039681829527E-3</c:v>
                </c:pt>
                <c:pt idx="562">
                  <c:v>9.2639019269787452E-3</c:v>
                </c:pt>
                <c:pt idx="563">
                  <c:v>9.283734836292282E-3</c:v>
                </c:pt>
                <c:pt idx="564">
                  <c:v>9.3108984710534842E-3</c:v>
                </c:pt>
                <c:pt idx="565">
                  <c:v>9.3705352204647048E-3</c:v>
                </c:pt>
                <c:pt idx="566">
                  <c:v>9.3980934242411732E-3</c:v>
                </c:pt>
                <c:pt idx="567">
                  <c:v>9.4653843167529141E-3</c:v>
                </c:pt>
                <c:pt idx="568">
                  <c:v>9.4273827329845947E-3</c:v>
                </c:pt>
                <c:pt idx="569">
                  <c:v>9.4735475451696825E-3</c:v>
                </c:pt>
                <c:pt idx="570">
                  <c:v>9.5344168306399305E-3</c:v>
                </c:pt>
                <c:pt idx="571">
                  <c:v>9.5624978898005541E-3</c:v>
                </c:pt>
                <c:pt idx="572">
                  <c:v>9.5946315804018925E-3</c:v>
                </c:pt>
                <c:pt idx="573">
                  <c:v>9.623056484776191E-3</c:v>
                </c:pt>
                <c:pt idx="574">
                  <c:v>9.6842661476497505E-3</c:v>
                </c:pt>
                <c:pt idx="575">
                  <c:v>9.7221910437418901E-3</c:v>
                </c:pt>
                <c:pt idx="576">
                  <c:v>9.7636533665854258E-3</c:v>
                </c:pt>
                <c:pt idx="577">
                  <c:v>9.8153438600062318E-3</c:v>
                </c:pt>
                <c:pt idx="578">
                  <c:v>9.8187404704510421E-3</c:v>
                </c:pt>
                <c:pt idx="579">
                  <c:v>9.8782855957600287E-3</c:v>
                </c:pt>
                <c:pt idx="580">
                  <c:v>9.9551086634810469E-3</c:v>
                </c:pt>
                <c:pt idx="581">
                  <c:v>1.002349999380104E-2</c:v>
                </c:pt>
                <c:pt idx="582">
                  <c:v>1.0141706343645567E-2</c:v>
                </c:pt>
                <c:pt idx="583">
                  <c:v>1.0255163628856331E-2</c:v>
                </c:pt>
                <c:pt idx="584">
                  <c:v>1.0324909116010856E-2</c:v>
                </c:pt>
                <c:pt idx="585">
                  <c:v>1.0411799505241313E-2</c:v>
                </c:pt>
                <c:pt idx="586">
                  <c:v>1.0494497646408868E-2</c:v>
                </c:pt>
                <c:pt idx="587">
                  <c:v>1.0534350639060176E-2</c:v>
                </c:pt>
                <c:pt idx="588">
                  <c:v>1.0500348935527103E-2</c:v>
                </c:pt>
                <c:pt idx="589">
                  <c:v>1.0555374911278512E-2</c:v>
                </c:pt>
                <c:pt idx="590">
                  <c:v>1.0564511868220938E-2</c:v>
                </c:pt>
                <c:pt idx="591">
                  <c:v>1.0593583749179783E-2</c:v>
                </c:pt>
                <c:pt idx="592">
                  <c:v>1.0646887091713051E-2</c:v>
                </c:pt>
                <c:pt idx="593">
                  <c:v>1.0722047983259403E-2</c:v>
                </c:pt>
                <c:pt idx="594">
                  <c:v>1.0787440612989788E-2</c:v>
                </c:pt>
                <c:pt idx="595">
                  <c:v>1.083077932011353E-2</c:v>
                </c:pt>
                <c:pt idx="596">
                  <c:v>1.0875223910949552E-2</c:v>
                </c:pt>
                <c:pt idx="597">
                  <c:v>1.0913970903439598E-2</c:v>
                </c:pt>
                <c:pt idx="598">
                  <c:v>1.0872298895720138E-2</c:v>
                </c:pt>
                <c:pt idx="599">
                  <c:v>1.0917112197695398E-2</c:v>
                </c:pt>
                <c:pt idx="600">
                  <c:v>1.0946612730416213E-2</c:v>
                </c:pt>
                <c:pt idx="601">
                  <c:v>1.0992529980633185E-2</c:v>
                </c:pt>
                <c:pt idx="602">
                  <c:v>1.1069837736172879E-2</c:v>
                </c:pt>
                <c:pt idx="603">
                  <c:v>1.113084067124577E-2</c:v>
                </c:pt>
                <c:pt idx="604">
                  <c:v>1.1197590399231849E-2</c:v>
                </c:pt>
                <c:pt idx="605">
                  <c:v>1.1254283009984458E-2</c:v>
                </c:pt>
                <c:pt idx="606">
                  <c:v>1.1343275554435773E-2</c:v>
                </c:pt>
                <c:pt idx="607">
                  <c:v>1.1407466595024278E-2</c:v>
                </c:pt>
                <c:pt idx="608">
                  <c:v>1.134680266159728E-2</c:v>
                </c:pt>
                <c:pt idx="609">
                  <c:v>1.1399146423620691E-2</c:v>
                </c:pt>
                <c:pt idx="610">
                  <c:v>1.1443874524239952E-2</c:v>
                </c:pt>
                <c:pt idx="611">
                  <c:v>1.1506660623889968E-2</c:v>
                </c:pt>
                <c:pt idx="612">
                  <c:v>1.1536110831166832E-2</c:v>
                </c:pt>
                <c:pt idx="613">
                  <c:v>1.1533022305279812E-2</c:v>
                </c:pt>
                <c:pt idx="614">
                  <c:v>1.1567771008484449E-2</c:v>
                </c:pt>
                <c:pt idx="615">
                  <c:v>1.1605796780411773E-2</c:v>
                </c:pt>
                <c:pt idx="616">
                  <c:v>1.1638886760854101E-2</c:v>
                </c:pt>
                <c:pt idx="617">
                  <c:v>1.1673129451702079E-2</c:v>
                </c:pt>
                <c:pt idx="618">
                  <c:v>1.1614235839227108E-2</c:v>
                </c:pt>
                <c:pt idx="619">
                  <c:v>1.1694559235369112E-2</c:v>
                </c:pt>
                <c:pt idx="620">
                  <c:v>1.1744158629394808E-2</c:v>
                </c:pt>
                <c:pt idx="621">
                  <c:v>1.1770202800477757E-2</c:v>
                </c:pt>
                <c:pt idx="622">
                  <c:v>1.1818647712907741E-2</c:v>
                </c:pt>
                <c:pt idx="623">
                  <c:v>1.1877752095515233E-2</c:v>
                </c:pt>
                <c:pt idx="624">
                  <c:v>1.1907492881573407E-2</c:v>
                </c:pt>
                <c:pt idx="625">
                  <c:v>1.1985289800897836E-2</c:v>
                </c:pt>
                <c:pt idx="626">
                  <c:v>1.2043633479345733E-2</c:v>
                </c:pt>
                <c:pt idx="627">
                  <c:v>1.2082327195097314E-2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824"/>
        <c:axId val="56863744"/>
      </c:scatterChart>
      <c:valAx>
        <c:axId val="56861824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863744"/>
        <c:crosses val="autoZero"/>
        <c:crossBetween val="midCat"/>
        <c:majorUnit val="0.01"/>
        <c:minorUnit val="5.0000000000000001E-3"/>
      </c:valAx>
      <c:valAx>
        <c:axId val="568637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86182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 w="6350">
                <a:solidFill>
                  <a:srgbClr val="C0000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0.22241177549653912</c:v>
                </c:pt>
                <c:pt idx="1">
                  <c:v>0.26982299861160186</c:v>
                </c:pt>
                <c:pt idx="2">
                  <c:v>1.2255038648686423</c:v>
                </c:pt>
                <c:pt idx="3">
                  <c:v>1.7963435954170848</c:v>
                </c:pt>
                <c:pt idx="4">
                  <c:v>0.55706368679307161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83072"/>
        <c:axId val="56902016"/>
      </c:scatterChart>
      <c:valAx>
        <c:axId val="56883072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902016"/>
        <c:crosses val="autoZero"/>
        <c:crossBetween val="midCat"/>
        <c:majorUnit val="1"/>
        <c:minorUnit val="0.5"/>
      </c:valAx>
      <c:valAx>
        <c:axId val="5690201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8830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47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8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4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2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3" sqref="H23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(H$4+H$7*LN(D3)+H$10/LN(D3))^-1</f>
        <v>251.58560251961293</v>
      </c>
      <c r="F3" s="40">
        <f xml:space="preserve"> E3^2*ABS(H$10/(LN(D3))^2-H$7)*(1/SQRT(C3)-1/SQRT(B3))/(SQRT(11*2))</f>
        <v>2.3039134661688743</v>
      </c>
      <c r="G3" s="40">
        <f xml:space="preserve"> E3*ABS(H$10/(LN(D3))^2-H$7)*(1/SQRT(C3)+1/SQRT(B3))/(SQRT(11*2))</f>
        <v>1.8512930475601319E-2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253.70809197718597</v>
      </c>
      <c r="F4" s="40">
        <f xml:space="preserve"> E4^2*ABS(H$10/(LN(D4))^2-H$7)*(1/SQRT(C4)-1/SQRT(B4))/(SQRT(11*3))</f>
        <v>1.6325980500094426</v>
      </c>
      <c r="G4" s="40">
        <f xml:space="preserve"> E4*ABS(H$10/(LN(D4))^2-H$7)*(1/SQRT(C4)+1/SQRT(B4))/(SQRT(11*3))</f>
        <v>1.2837415453683826E-2</v>
      </c>
      <c r="H4" s="45">
        <v>-3.1747375000000001E-2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254.7752815874631</v>
      </c>
      <c r="F5" s="40">
        <f t="shared" ref="F5:F10" si="1" xml:space="preserve"> E5^2*ABS(H$10/(LN(D5))^2-H$7)*(1/SQRT(C5)-1/SQRT(B5))/(SQRT(11*3))</f>
        <v>1.3509804304355335</v>
      </c>
      <c r="G5" s="40">
        <f t="shared" ref="G5:G10" si="2" xml:space="preserve"> E5*ABS(H$10/(LN(D5))^2-H$7)*(1/SQRT(C5)+1/SQRT(B5))/(SQRT(11*3))</f>
        <v>1.0691845189384203E-2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0.22241177549653912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255.8593944817714</v>
      </c>
      <c r="F6" s="40">
        <f t="shared" si="1"/>
        <v>1.2032309494517912</v>
      </c>
      <c r="G6" s="40">
        <f t="shared" si="2"/>
        <v>9.517225211124811E-3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0.26982299861160186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256.58320206254064</v>
      </c>
      <c r="F7" s="40">
        <f t="shared" si="1"/>
        <v>1.0980910397233907</v>
      </c>
      <c r="G7" s="40">
        <f t="shared" si="2"/>
        <v>8.9222153131826645E-3</v>
      </c>
      <c r="H7" s="45">
        <v>9.3482889999999992E-3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1.2255038648686423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257.16042997142773</v>
      </c>
      <c r="F8" s="40">
        <f t="shared" si="1"/>
        <v>1.0903151046432413</v>
      </c>
      <c r="G8" s="40">
        <f t="shared" si="2"/>
        <v>8.8239193346720379E-3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1.7963435954170848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258.56231905736809</v>
      </c>
      <c r="F9" s="40">
        <f t="shared" si="1"/>
        <v>1.0120823360217919</v>
      </c>
      <c r="G9" s="40">
        <f t="shared" si="2"/>
        <v>8.3633920580437476E-3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0.55706368679307161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260.082139589088</v>
      </c>
      <c r="F10" s="40">
        <f t="shared" si="1"/>
        <v>1.0071652582616109</v>
      </c>
      <c r="G10" s="40">
        <f t="shared" si="2"/>
        <v>8.1579141337924394E-3</v>
      </c>
      <c r="H10" s="45">
        <v>3.3586757000000002E-2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260.92100897936695</v>
      </c>
      <c r="F11" s="40">
        <f xml:space="preserve"> E11^2*ABS(H$10/(LN(D11))^2-H$7)*(1/SQRT(C11)-1/SQRT(B11))/(SQRT(11*5))</f>
        <v>0.75683319718250974</v>
      </c>
      <c r="G11" s="40">
        <f xml:space="preserve"> E11*ABS(H$10/(LN(D11))^2-H$7)*(1/SQRT(C11)+1/SQRT(B11))/(SQRT(11*5))</f>
        <v>6.1630617086237561E-3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262.1519147371103</v>
      </c>
      <c r="F12" s="40">
        <f t="shared" ref="F12:F20" si="3" xml:space="preserve"> E12^2*ABS(H$10/(LN(D12))^2-H$7)*(1/SQRT(C12)-1/SQRT(B12))/(SQRT(11*5))</f>
        <v>0.73758318120132749</v>
      </c>
      <c r="G12" s="40">
        <f t="shared" ref="G12:G20" si="4" xml:space="preserve"> E12*ABS(H$10/(LN(D12))^2-H$7)*(1/SQRT(C12)+1/SQRT(B12))/(SQRT(11*5))</f>
        <v>5.9494297765511983E-3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262.57653170947674</v>
      </c>
      <c r="F13" s="40">
        <f t="shared" si="3"/>
        <v>0.7367299741151524</v>
      </c>
      <c r="G13" s="40">
        <f t="shared" si="4"/>
        <v>5.9308977276646231E-3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262.86175312002075</v>
      </c>
      <c r="F14" s="40">
        <f t="shared" si="3"/>
        <v>0.72592993743533463</v>
      </c>
      <c r="G14" s="40">
        <f t="shared" si="4"/>
        <v>5.8877954011349746E-3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262.79841825569594</v>
      </c>
      <c r="F15" s="40">
        <f t="shared" si="3"/>
        <v>0.75036640440884361</v>
      </c>
      <c r="G15" s="40">
        <f t="shared" si="4"/>
        <v>6.0286466312551449E-3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262.94597913587467</v>
      </c>
      <c r="F16" s="40">
        <f t="shared" si="3"/>
        <v>0.77566413876752482</v>
      </c>
      <c r="G16" s="40">
        <f t="shared" si="4"/>
        <v>6.1421930508105413E-3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263.17366203949399</v>
      </c>
      <c r="F17" s="40">
        <f t="shared" si="3"/>
        <v>0.7441881838855573</v>
      </c>
      <c r="G17" s="40">
        <f t="shared" si="4"/>
        <v>6.0244163761719195E-3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263.49483883439524</v>
      </c>
      <c r="F18" s="40">
        <f t="shared" si="3"/>
        <v>0.73983691582746092</v>
      </c>
      <c r="G18" s="40">
        <f t="shared" si="4"/>
        <v>5.9679016563180046E-3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263.84262569293344</v>
      </c>
      <c r="F19" s="40">
        <f t="shared" si="3"/>
        <v>0.74402100171262553</v>
      </c>
      <c r="G19" s="40">
        <f t="shared" si="4"/>
        <v>5.9451003481974908E-3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264.03851472539253</v>
      </c>
      <c r="F20" s="40">
        <f t="shared" si="3"/>
        <v>0.73273420501190034</v>
      </c>
      <c r="G20" s="40">
        <f t="shared" si="4"/>
        <v>5.9110595486794584E-3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264.33729757798841</v>
      </c>
      <c r="F21" s="40">
        <f xml:space="preserve"> E21^2*ABS(H$10/(LN(D21))^2-H$7)*(1/SQRT(C21)-1/SQRT(B21))/(SQRT(11*7))</f>
        <v>0.61519770401980034</v>
      </c>
      <c r="G21" s="40">
        <f xml:space="preserve"> E21*ABS(H$10/(LN(D21))^2-H$7)*(1/SQRT(C21)+1/SQRT(B21))/(SQRT(11*7))</f>
        <v>4.9371200290249479E-3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265.05626201963611</v>
      </c>
      <c r="F22" s="40">
        <f t="shared" ref="F22:F30" si="5" xml:space="preserve"> E22^2*ABS(H$10/(LN(D22))^2-H$7)*(1/SQRT(C22)-1/SQRT(B22))/(SQRT(11*7))</f>
        <v>0.57629656948419627</v>
      </c>
      <c r="G22" s="40">
        <f t="shared" ref="G22:G30" si="6" xml:space="preserve"> E22*ABS(H$10/(LN(D22))^2-H$7)*(1/SQRT(C22)+1/SQRT(B22))/(SQRT(11*7))</f>
        <v>4.6722766923623094E-3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265.16748505691822</v>
      </c>
      <c r="F23" s="40">
        <f t="shared" si="5"/>
        <v>0.57802603685339182</v>
      </c>
      <c r="G23" s="40">
        <f t="shared" si="6"/>
        <v>4.6837353430898227E-3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265.08355417703399</v>
      </c>
      <c r="F24" s="40">
        <f t="shared" si="5"/>
        <v>0.5835253155683483</v>
      </c>
      <c r="G24" s="40">
        <f t="shared" si="6"/>
        <v>4.735858880915573E-3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265.14006693476563</v>
      </c>
      <c r="F25" s="40">
        <f t="shared" si="5"/>
        <v>0.58255359657667805</v>
      </c>
      <c r="G25" s="40">
        <f t="shared" si="6"/>
        <v>4.7326002327413123E-3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264.91914349806945</v>
      </c>
      <c r="F26" s="40">
        <f t="shared" si="5"/>
        <v>0.59764693804823843</v>
      </c>
      <c r="G26" s="40">
        <f t="shared" si="6"/>
        <v>4.8371285893395203E-3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264.86146774638854</v>
      </c>
      <c r="F27" s="40">
        <f t="shared" si="5"/>
        <v>0.59469299287020083</v>
      </c>
      <c r="G27" s="40">
        <f t="shared" si="6"/>
        <v>4.8544453496824633E-3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264.66360086528687</v>
      </c>
      <c r="F28" s="40">
        <f t="shared" si="5"/>
        <v>0.61501176957621728</v>
      </c>
      <c r="G28" s="40">
        <f t="shared" si="6"/>
        <v>4.9812074516710041E-3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264.52387588391247</v>
      </c>
      <c r="F29" s="40">
        <f t="shared" si="5"/>
        <v>0.63493673544514262</v>
      </c>
      <c r="G29" s="40">
        <f t="shared" si="6"/>
        <v>5.0788661685181443E-3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264.37847505794588</v>
      </c>
      <c r="F30" s="40">
        <f t="shared" si="5"/>
        <v>0.63954369946001732</v>
      </c>
      <c r="G30" s="40">
        <f t="shared" si="6"/>
        <v>5.1151258400390148E-3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264.43740599044378</v>
      </c>
      <c r="F31" s="40">
        <f xml:space="preserve"> E31^2*ABS(H$10/(LN(D31))^2-H$7)*(1/SQRT(C31)-1/SQRT(B31))/(SQRT(11*9))</f>
        <v>0.56996362796514577</v>
      </c>
      <c r="G31" s="40">
        <f xml:space="preserve"> E31*ABS(H$10/(LN(D31))^2-H$7)*(1/SQRT(C31)+1/SQRT(B31))/(SQRT(11*9))</f>
        <v>4.5375499134313654E-3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264.65559418071541</v>
      </c>
      <c r="F32" s="40">
        <f t="shared" ref="F32:F40" si="7" xml:space="preserve"> E32^2*ABS(H$10/(LN(D32))^2-H$7)*(1/SQRT(C32)-1/SQRT(B32))/(SQRT(11*9))</f>
        <v>0.55576419917405639</v>
      </c>
      <c r="G32" s="40">
        <f t="shared" ref="G32:G40" si="8" xml:space="preserve"> E32*ABS(H$10/(LN(D32))^2-H$7)*(1/SQRT(C32)+1/SQRT(B32))/(SQRT(11*9))</f>
        <v>4.4412789748495413E-3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264.6502720525732</v>
      </c>
      <c r="F33" s="40">
        <f t="shared" si="7"/>
        <v>0.54908017069843629</v>
      </c>
      <c r="G33" s="40">
        <f t="shared" si="8"/>
        <v>4.4109178142823528E-3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264.78184580948994</v>
      </c>
      <c r="F34" s="40">
        <f t="shared" si="7"/>
        <v>0.53879285138086697</v>
      </c>
      <c r="G34" s="40">
        <f t="shared" si="8"/>
        <v>4.3393470568076214E-3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265.05515178235942</v>
      </c>
      <c r="F35" s="40">
        <f t="shared" si="7"/>
        <v>0.52168326196305359</v>
      </c>
      <c r="G35" s="40">
        <f t="shared" si="8"/>
        <v>4.2014258796278263E-3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265.11584039392437</v>
      </c>
      <c r="F36" s="40">
        <f t="shared" si="7"/>
        <v>0.50083131747532239</v>
      </c>
      <c r="G36" s="40">
        <f t="shared" si="8"/>
        <v>4.0823001379507928E-3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265.1824979371155</v>
      </c>
      <c r="F37" s="40">
        <f t="shared" si="7"/>
        <v>0.48482272104550939</v>
      </c>
      <c r="G37" s="40">
        <f t="shared" si="8"/>
        <v>3.967811042150075E-3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265.05092972319579</v>
      </c>
      <c r="F38" s="40">
        <f t="shared" si="7"/>
        <v>0.48209428347140365</v>
      </c>
      <c r="G38" s="40">
        <f t="shared" si="8"/>
        <v>3.9313177962232802E-3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264.90646071166714</v>
      </c>
      <c r="F39" s="40">
        <f t="shared" si="7"/>
        <v>0.47170278838053092</v>
      </c>
      <c r="G39" s="40">
        <f t="shared" si="8"/>
        <v>3.8449345431544012E-3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264.60862821345813</v>
      </c>
      <c r="F40" s="40">
        <f t="shared" si="7"/>
        <v>0.46646892434236409</v>
      </c>
      <c r="G40" s="40">
        <f t="shared" si="8"/>
        <v>3.7856419490333655E-3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264.24961761737922</v>
      </c>
      <c r="F41" s="40">
        <f xml:space="preserve"> E41^2*ABS(H$10/(LN(D41))^2-H$7)*(1/SQRT(C41)-1/SQRT(B41))/(SQRT(11*11))</f>
        <v>0.41411354188038435</v>
      </c>
      <c r="G41" s="40">
        <f xml:space="preserve"> E41*ABS(H$10/(LN(D41))^2-H$7)*(1/SQRT(C41)+1/SQRT(B41))/(SQRT(11*11))</f>
        <v>3.3244602328339622E-3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263.61659996511838</v>
      </c>
      <c r="F42" s="40">
        <f t="shared" ref="F42:F50" si="9" xml:space="preserve"> E42^2*ABS(H$10/(LN(D42))^2-H$7)*(1/SQRT(C42)-1/SQRT(B42))/(SQRT(11*11))</f>
        <v>0.41299085665467034</v>
      </c>
      <c r="G42" s="40">
        <f t="shared" ref="G42:G50" si="10" xml:space="preserve"> E42*ABS(H$10/(LN(D42))^2-H$7)*(1/SQRT(C42)+1/SQRT(B42))/(SQRT(11*11))</f>
        <v>3.3096849946379586E-3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262.71448847132393</v>
      </c>
      <c r="F43" s="40">
        <f t="shared" si="9"/>
        <v>0.41512851839076714</v>
      </c>
      <c r="G43" s="40">
        <f t="shared" si="10"/>
        <v>3.3189954362174562E-3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261.83669705890389</v>
      </c>
      <c r="F44" s="40">
        <f t="shared" si="9"/>
        <v>0.40571900707745245</v>
      </c>
      <c r="G44" s="40">
        <f t="shared" si="10"/>
        <v>3.2691948712489966E-3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260.95109579323554</v>
      </c>
      <c r="F45" s="40">
        <f t="shared" si="9"/>
        <v>0.40280216053471901</v>
      </c>
      <c r="G45" s="40">
        <f t="shared" si="10"/>
        <v>3.2411128600411689E-3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260.22818365982351</v>
      </c>
      <c r="F46" s="40">
        <f t="shared" si="9"/>
        <v>0.39416393536530331</v>
      </c>
      <c r="G46" s="40">
        <f t="shared" si="10"/>
        <v>3.1746767468563016E-3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259.86290301894411</v>
      </c>
      <c r="F47" s="40">
        <f t="shared" si="9"/>
        <v>0.37917873135397895</v>
      </c>
      <c r="G47" s="40">
        <f t="shared" si="10"/>
        <v>3.0535266586803099E-3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259.60596696272228</v>
      </c>
      <c r="F48" s="40">
        <f t="shared" si="9"/>
        <v>0.36685798614985626</v>
      </c>
      <c r="G48" s="40">
        <f t="shared" si="10"/>
        <v>2.935269981398406E-3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259.50127381152299</v>
      </c>
      <c r="F49" s="40">
        <f t="shared" si="9"/>
        <v>0.34936163758142597</v>
      </c>
      <c r="G49" s="40">
        <f t="shared" si="10"/>
        <v>2.7936096207867331E-3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259.32786526515901</v>
      </c>
      <c r="F50" s="40">
        <f t="shared" si="9"/>
        <v>0.33373155411543759</v>
      </c>
      <c r="G50" s="40">
        <f t="shared" si="10"/>
        <v>2.6703698455587724E-3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259.24103276766738</v>
      </c>
      <c r="F51" s="40">
        <f xml:space="preserve"> E51^2*ABS(H$10/(LN(D51))^2-H$7)*(1/SQRT(C51)-1/SQRT(B51))/(SQRT(11*13))</f>
        <v>0.2904924888334709</v>
      </c>
      <c r="G51" s="40">
        <f xml:space="preserve"> E51*ABS(H$10/(LN(D51))^2-H$7)*(1/SQRT(C51)+1/SQRT(B51))/(SQRT(11*13))</f>
        <v>2.3315850657408925E-3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259.26946251684552</v>
      </c>
      <c r="F52" s="40">
        <f t="shared" ref="F52:F60" si="11" xml:space="preserve"> E52^2*ABS(H$10/(LN(D52))^2-H$7)*(1/SQRT(C52)-1/SQRT(B52))/(SQRT(11*13))</f>
        <v>0.27529940239799772</v>
      </c>
      <c r="G52" s="40">
        <f t="shared" ref="G52:G60" si="12" xml:space="preserve"> E52*ABS(H$10/(LN(D52))^2-H$7)*(1/SQRT(C52)+1/SQRT(B52))/(SQRT(11*13))</f>
        <v>2.2179932258436356E-3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259.3463171119497</v>
      </c>
      <c r="F53" s="40">
        <f t="shared" si="11"/>
        <v>0.26296151576554011</v>
      </c>
      <c r="G53" s="40">
        <f t="shared" si="12"/>
        <v>2.119251271377551E-3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259.67942829527664</v>
      </c>
      <c r="F54" s="40">
        <f t="shared" si="11"/>
        <v>0.24935039524328814</v>
      </c>
      <c r="G54" s="40">
        <f t="shared" si="12"/>
        <v>2.0082349727290898E-3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260.10658680167347</v>
      </c>
      <c r="F55" s="40">
        <f t="shared" si="11"/>
        <v>0.23617023601845558</v>
      </c>
      <c r="G55" s="40">
        <f t="shared" si="12"/>
        <v>1.9019609545648723E-3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260.56344560389095</v>
      </c>
      <c r="F56" s="40">
        <f t="shared" si="11"/>
        <v>0.22469955558824303</v>
      </c>
      <c r="G56" s="40">
        <f t="shared" si="12"/>
        <v>1.8043150005652348E-3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260.99715089983101</v>
      </c>
      <c r="F57" s="40">
        <f t="shared" si="11"/>
        <v>0.21222586020860637</v>
      </c>
      <c r="G57" s="40">
        <f t="shared" si="12"/>
        <v>1.7062543254297172E-3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261.4473242062806</v>
      </c>
      <c r="F58" s="40">
        <f t="shared" si="11"/>
        <v>0.20125710720680065</v>
      </c>
      <c r="G58" s="40">
        <f t="shared" si="12"/>
        <v>1.6159608796952863E-3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261.95681924018845</v>
      </c>
      <c r="F59" s="40">
        <f t="shared" si="11"/>
        <v>0.18977501824287848</v>
      </c>
      <c r="G59" s="40">
        <f t="shared" si="12"/>
        <v>1.5252852857225679E-3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262.49954104875792</v>
      </c>
      <c r="F60" s="40">
        <f t="shared" si="11"/>
        <v>0.17881385475080408</v>
      </c>
      <c r="G60" s="40">
        <f t="shared" si="12"/>
        <v>1.438610456016213E-3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263.0230558337592</v>
      </c>
      <c r="F61" s="40">
        <f xml:space="preserve"> E61^2*ABS(H$10/(LN(D61))^2-H$7)*(1/SQRT(C61)-1/SQRT(B61))/(SQRT(11*15))</f>
        <v>0.15773874316082231</v>
      </c>
      <c r="G61" s="40">
        <f xml:space="preserve"> E61*ABS(H$10/(LN(D61))^2-H$7)*(1/SQRT(C61)+1/SQRT(B61))/(SQRT(11*15))</f>
        <v>1.2684169594621791E-3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263.60810574271062</v>
      </c>
      <c r="F62" s="40">
        <f t="shared" ref="F62:F70" si="13" xml:space="preserve"> E62^2*ABS(H$10/(LN(D62))^2-H$7)*(1/SQRT(C62)-1/SQRT(B62))/(SQRT(11*15))</f>
        <v>0.14843260476600847</v>
      </c>
      <c r="G62" s="40">
        <f t="shared" ref="G62:G70" si="14" xml:space="preserve"> E62*ABS(H$10/(LN(D62))^2-H$7)*(1/SQRT(C62)+1/SQRT(B62))/(SQRT(11*15))</f>
        <v>1.1935662360882243E-3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264.17560672934604</v>
      </c>
      <c r="F63" s="40">
        <f t="shared" si="13"/>
        <v>0.1389122742607502</v>
      </c>
      <c r="G63" s="40">
        <f t="shared" si="14"/>
        <v>1.1204347943795799E-3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264.75265871142477</v>
      </c>
      <c r="F64" s="40">
        <f t="shared" si="13"/>
        <v>0.12983492296780019</v>
      </c>
      <c r="G64" s="40">
        <f t="shared" si="14"/>
        <v>1.0488985165810337E-3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265.2863648203126</v>
      </c>
      <c r="F65" s="40">
        <f t="shared" si="13"/>
        <v>0.1216912464069258</v>
      </c>
      <c r="G65" s="40">
        <f t="shared" si="14"/>
        <v>9.8384216125114456E-4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265.74495460880837</v>
      </c>
      <c r="F66" s="40">
        <f t="shared" si="13"/>
        <v>0.11462629385591759</v>
      </c>
      <c r="G66" s="40">
        <f t="shared" si="14"/>
        <v>9.2636407996169693E-4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15" xml:space="preserve"> (H$4+H$7*LN(D67)+H$10/LN(D67))^-1</f>
        <v>266.18441228732092</v>
      </c>
      <c r="F67" s="40">
        <f t="shared" si="13"/>
        <v>0.10771453322462957</v>
      </c>
      <c r="G67" s="40">
        <f t="shared" si="14"/>
        <v>8.7124991528110974E-4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15"/>
        <v>266.57363337214952</v>
      </c>
      <c r="F68" s="40">
        <f t="shared" si="13"/>
        <v>0.10131254890850978</v>
      </c>
      <c r="G68" s="40">
        <f t="shared" si="14"/>
        <v>8.2084516645085327E-4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15"/>
        <v>266.87736384081313</v>
      </c>
      <c r="F69" s="40">
        <f t="shared" si="13"/>
        <v>9.6054268574401386E-2</v>
      </c>
      <c r="G69" s="40">
        <f t="shared" si="14"/>
        <v>7.7886145640078061E-4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15"/>
        <v>267.13042068910556</v>
      </c>
      <c r="F70" s="40">
        <f t="shared" si="13"/>
        <v>9.1472402934063377E-2</v>
      </c>
      <c r="G70" s="40">
        <f t="shared" si="14"/>
        <v>7.4238941051380772E-4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15"/>
        <v>267.34803484033296</v>
      </c>
      <c r="F71" s="40">
        <f xml:space="preserve"> E71^2*ABS(H$10/(LN(D71))^2-H$7)*(1/SQRT(C71)-1/SQRT(B71))/(SQRT(11*17))</f>
        <v>8.2444835381777506E-2</v>
      </c>
      <c r="G71" s="40">
        <f xml:space="preserve"> E71*ABS(H$10/(LN(D71))^2-H$7)*(1/SQRT(C71)+1/SQRT(B71))/(SQRT(11*17))</f>
        <v>6.6852405779106196E-4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15"/>
        <v>267.5562976257637</v>
      </c>
      <c r="F72" s="40">
        <f t="shared" ref="F72:F80" si="16" xml:space="preserve"> E72^2*ABS(H$10/(LN(D72))^2-H$7)*(1/SQRT(C72)-1/SQRT(B72))/(SQRT(11*17))</f>
        <v>7.8913658402871706E-2</v>
      </c>
      <c r="G72" s="40">
        <f t="shared" ref="G72:G80" si="17" xml:space="preserve"> E72*ABS(H$10/(LN(D72))^2-H$7)*(1/SQRT(C72)+1/SQRT(B72))/(SQRT(11*17))</f>
        <v>6.4027320463716031E-4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15"/>
        <v>267.74421538011853</v>
      </c>
      <c r="F73" s="40">
        <f t="shared" si="16"/>
        <v>7.5850427939541679E-2</v>
      </c>
      <c r="G73" s="40">
        <f t="shared" si="17"/>
        <v>6.1506505640605337E-4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15"/>
        <v>267.8768004060708</v>
      </c>
      <c r="F74" s="40">
        <f t="shared" si="16"/>
        <v>7.3360243843304349E-2</v>
      </c>
      <c r="G74" s="40">
        <f t="shared" si="17"/>
        <v>5.9503227615047066E-4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15"/>
        <v>267.9820854167441</v>
      </c>
      <c r="F75" s="40">
        <f t="shared" si="16"/>
        <v>7.1176989696246362E-2</v>
      </c>
      <c r="G75" s="40">
        <f t="shared" si="17"/>
        <v>5.7775419437892342E-4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15"/>
        <v>268.08875266307928</v>
      </c>
      <c r="F76" s="40">
        <f t="shared" si="16"/>
        <v>6.908955908008739E-2</v>
      </c>
      <c r="G76" s="40">
        <f t="shared" si="17"/>
        <v>5.6107355871995077E-4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15"/>
        <v>268.20264420984324</v>
      </c>
      <c r="F77" s="40">
        <f t="shared" si="16"/>
        <v>6.6916027915766174E-2</v>
      </c>
      <c r="G77" s="40">
        <f t="shared" si="17"/>
        <v>5.4379760482230601E-4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15"/>
        <v>268.29948810504027</v>
      </c>
      <c r="F78" s="40">
        <f t="shared" si="16"/>
        <v>6.5001826322568429E-2</v>
      </c>
      <c r="G78" s="40">
        <f t="shared" si="17"/>
        <v>5.2884115440549561E-4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15"/>
        <v>268.40908189131449</v>
      </c>
      <c r="F79" s="40">
        <f t="shared" si="16"/>
        <v>6.3233368130229547E-2</v>
      </c>
      <c r="G79" s="40">
        <f t="shared" si="17"/>
        <v>5.1390662734132478E-4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15"/>
        <v>268.51426961313615</v>
      </c>
      <c r="F80" s="40">
        <f t="shared" si="16"/>
        <v>6.15087430901953E-2</v>
      </c>
      <c r="G80" s="40">
        <f t="shared" si="17"/>
        <v>4.9971739609554623E-4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15"/>
        <v>268.5938992547533</v>
      </c>
      <c r="F81" s="40">
        <f xml:space="preserve"> E81^2*ABS(H$10/(LN(D81))^2-H$7)*(1/SQRT(C81)-1/SQRT(B81))/(SQRT(11*19))</f>
        <v>5.6734240926367953E-2</v>
      </c>
      <c r="G81" s="40">
        <f xml:space="preserve"> E81*ABS(H$10/(LN(D81))^2-H$7)*(1/SQRT(C81)+1/SQRT(B81))/(SQRT(11*19))</f>
        <v>4.6178683759019474E-4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15"/>
        <v>268.6616369616342</v>
      </c>
      <c r="F82" s="40">
        <f t="shared" ref="F82:F90" si="18" xml:space="preserve"> E82^2*ABS(H$10/(LN(D82))^2-H$7)*(1/SQRT(C82)-1/SQRT(B82))/(SQRT(11*19))</f>
        <v>5.5516313619389815E-2</v>
      </c>
      <c r="G82" s="40">
        <f t="shared" ref="G82:G90" si="19" xml:space="preserve"> E82*ABS(H$10/(LN(D82))^2-H$7)*(1/SQRT(C82)+1/SQRT(B82))/(SQRT(11*19))</f>
        <v>4.5205014563549678E-4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15"/>
        <v>268.72514889991999</v>
      </c>
      <c r="F83" s="40">
        <f t="shared" si="18"/>
        <v>5.4467954153779911E-2</v>
      </c>
      <c r="G83" s="40">
        <f t="shared" si="19"/>
        <v>4.4348349611675981E-4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15"/>
        <v>268.78182211720741</v>
      </c>
      <c r="F84" s="40">
        <f t="shared" si="18"/>
        <v>5.3392434998642789E-2</v>
      </c>
      <c r="G84" s="40">
        <f t="shared" si="19"/>
        <v>4.3521638633616682E-4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15"/>
        <v>268.85314922866837</v>
      </c>
      <c r="F85" s="40">
        <f t="shared" si="18"/>
        <v>5.2251399287746497E-2</v>
      </c>
      <c r="G85" s="40">
        <f t="shared" si="19"/>
        <v>4.2605030643866625E-4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15"/>
        <v>268.91372692875467</v>
      </c>
      <c r="F86" s="40">
        <f t="shared" si="18"/>
        <v>5.1373342261669168E-2</v>
      </c>
      <c r="G86" s="40">
        <f t="shared" si="19"/>
        <v>4.184159910591712E-4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15"/>
        <v>268.95807831684334</v>
      </c>
      <c r="F87" s="40">
        <f t="shared" si="18"/>
        <v>5.0666936276702539E-2</v>
      </c>
      <c r="G87" s="40">
        <f t="shared" si="19"/>
        <v>4.1256709683347388E-4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15"/>
        <v>269.00054591411327</v>
      </c>
      <c r="F88" s="40">
        <f t="shared" si="18"/>
        <v>4.9926235756635864E-2</v>
      </c>
      <c r="G88" s="40">
        <f t="shared" si="19"/>
        <v>4.0681192782688117E-4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15"/>
        <v>269.04578592785731</v>
      </c>
      <c r="F89" s="40">
        <f t="shared" si="18"/>
        <v>4.9192222584836569E-2</v>
      </c>
      <c r="G89" s="40">
        <f t="shared" si="19"/>
        <v>4.0115343727488277E-4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15"/>
        <v>269.06953606627809</v>
      </c>
      <c r="F90" s="40">
        <f t="shared" si="18"/>
        <v>4.8726996788424376E-2</v>
      </c>
      <c r="G90" s="40">
        <f t="shared" si="19"/>
        <v>3.9762372608438126E-4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15"/>
        <v>269.08782069183189</v>
      </c>
      <c r="F91" s="40">
        <f xml:space="preserve"> E91^2*ABS(H$10/(LN(D91))^2-H$7)*(1/SQRT(C91)-1/SQRT(B91))/(SQRT(11*21))</f>
        <v>4.6217768749867758E-2</v>
      </c>
      <c r="G91" s="40">
        <f xml:space="preserve"> E91*ABS(H$10/(LN(D91))^2-H$7)*(1/SQRT(C91)+1/SQRT(B91))/(SQRT(11*21))</f>
        <v>3.7679482624533757E-4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15"/>
        <v>269.10928776538719</v>
      </c>
      <c r="F92" s="40">
        <f t="shared" ref="F92:F100" si="20" xml:space="preserve"> E92^2*ABS(H$10/(LN(D92))^2-H$7)*(1/SQRT(C92)-1/SQRT(B92))/(SQRT(11*21))</f>
        <v>4.5846907225763074E-2</v>
      </c>
      <c r="G92" s="40">
        <f t="shared" ref="G92:G100" si="21" xml:space="preserve"> E92*ABS(H$10/(LN(D92))^2-H$7)*(1/SQRT(C92)+1/SQRT(B92))/(SQRT(11*21))</f>
        <v>3.7401327392097767E-4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15"/>
        <v>269.1201543194731</v>
      </c>
      <c r="F93" s="40">
        <f t="shared" si="20"/>
        <v>4.5667776950994401E-2</v>
      </c>
      <c r="G93" s="40">
        <f t="shared" si="21"/>
        <v>3.7272822711861245E-4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15"/>
        <v>269.12520278688652</v>
      </c>
      <c r="F94" s="40">
        <f t="shared" si="20"/>
        <v>4.5581540734280133E-2</v>
      </c>
      <c r="G94" s="40">
        <f t="shared" si="21"/>
        <v>3.7219647499939115E-4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15"/>
        <v>269.10439941107313</v>
      </c>
      <c r="F95" s="40">
        <f t="shared" si="20"/>
        <v>4.5898395827054787E-2</v>
      </c>
      <c r="G95" s="40">
        <f t="shared" si="21"/>
        <v>3.7454595560492668E-4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15"/>
        <v>269.06286079353396</v>
      </c>
      <c r="F96" s="40">
        <f t="shared" si="20"/>
        <v>4.6424718144669891E-2</v>
      </c>
      <c r="G96" s="40">
        <f t="shared" si="21"/>
        <v>3.789226922571584E-4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15"/>
        <v>269.02093068233592</v>
      </c>
      <c r="F97" s="40">
        <f t="shared" si="20"/>
        <v>4.7026669413941694E-2</v>
      </c>
      <c r="G97" s="40">
        <f t="shared" si="21"/>
        <v>3.8366799435489093E-4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15"/>
        <v>268.96349286931166</v>
      </c>
      <c r="F98" s="40">
        <f t="shared" si="20"/>
        <v>4.7853812735927023E-2</v>
      </c>
      <c r="G98" s="40">
        <f t="shared" si="21"/>
        <v>3.9006878210853823E-4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15"/>
        <v>268.89909897736413</v>
      </c>
      <c r="F99" s="40">
        <f t="shared" si="20"/>
        <v>4.8641401463938014E-2</v>
      </c>
      <c r="G99" s="40">
        <f t="shared" si="21"/>
        <v>3.9668971246495404E-4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15"/>
        <v>268.82058607478285</v>
      </c>
      <c r="F100" s="40">
        <f t="shared" si="20"/>
        <v>4.978535866398752E-2</v>
      </c>
      <c r="G100" s="40">
        <f t="shared" si="21"/>
        <v>4.0550037800196506E-4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15"/>
        <v>268.72801548072601</v>
      </c>
      <c r="F101" s="40">
        <f xml:space="preserve"> E101^2*ABS(H$10/(LN(D101))^2-H$7)*(1/SQRT(C101)-1/SQRT(B101))/(SQRT(11*23))</f>
        <v>4.8823979726765616E-2</v>
      </c>
      <c r="G101" s="40">
        <f xml:space="preserve"> E101*ABS(H$10/(LN(D101))^2-H$7)*(1/SQRT(C101)+1/SQRT(B101))/(SQRT(11*23))</f>
        <v>3.9730964253023397E-4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15"/>
        <v>268.64763511043117</v>
      </c>
      <c r="F102" s="40">
        <f t="shared" ref="F102:F110" si="22" xml:space="preserve"> E102^2*ABS(H$10/(LN(D102))^2-H$7)*(1/SQRT(C102)-1/SQRT(B102))/(SQRT(11*23))</f>
        <v>4.9884509368890863E-2</v>
      </c>
      <c r="G102" s="40">
        <f t="shared" ref="G102:G110" si="23" xml:space="preserve"> E102*ABS(H$10/(LN(D102))^2-H$7)*(1/SQRT(C102)+1/SQRT(B102))/(SQRT(11*23))</f>
        <v>4.0571501459016833E-4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15"/>
        <v>268.57619069771181</v>
      </c>
      <c r="F103" s="40">
        <f t="shared" si="22"/>
        <v>5.0838522081322099E-2</v>
      </c>
      <c r="G103" s="40">
        <f t="shared" si="23"/>
        <v>4.1329380768758632E-4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15"/>
        <v>268.50924348050478</v>
      </c>
      <c r="F104" s="40">
        <f t="shared" si="22"/>
        <v>5.1672254442402053E-2</v>
      </c>
      <c r="G104" s="40">
        <f t="shared" si="23"/>
        <v>4.2014685350403734E-4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15"/>
        <v>268.4355622327148</v>
      </c>
      <c r="F105" s="40">
        <f t="shared" si="22"/>
        <v>5.267032348261106E-2</v>
      </c>
      <c r="G105" s="40">
        <f t="shared" si="23"/>
        <v>4.280678317886092E-4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15"/>
        <v>268.37760231557405</v>
      </c>
      <c r="F106" s="40">
        <f t="shared" si="22"/>
        <v>5.3591468156478549E-2</v>
      </c>
      <c r="G106" s="40">
        <f t="shared" si="23"/>
        <v>4.3485597311914348E-4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15"/>
        <v>268.32419184417137</v>
      </c>
      <c r="F107" s="40">
        <f t="shared" si="22"/>
        <v>5.4221682447274704E-2</v>
      </c>
      <c r="G107" s="40">
        <f t="shared" si="23"/>
        <v>4.4061547192972728E-4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15"/>
        <v>268.28018124213304</v>
      </c>
      <c r="F108" s="40">
        <f t="shared" si="22"/>
        <v>5.4849851590886629E-2</v>
      </c>
      <c r="G108" s="40">
        <f t="shared" si="23"/>
        <v>4.4592559296947101E-4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15"/>
        <v>268.23837051873113</v>
      </c>
      <c r="F109" s="40">
        <f t="shared" si="22"/>
        <v>5.557167763612806E-2</v>
      </c>
      <c r="G109" s="40">
        <f t="shared" si="23"/>
        <v>4.5158598309359677E-4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15"/>
        <v>268.18291283287613</v>
      </c>
      <c r="F110" s="40">
        <f t="shared" si="22"/>
        <v>5.6376686004639291E-2</v>
      </c>
      <c r="G110" s="40">
        <f t="shared" si="23"/>
        <v>4.581145193308752E-4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15"/>
        <v>268.12243918792166</v>
      </c>
      <c r="F111" s="40">
        <f xml:space="preserve"> E111^2*ABS(H$10/(LN(D111))^2-H$7)*(1/SQRT(C111)-1/SQRT(B111))/(SQRT(11*25))</f>
        <v>5.4972355495687616E-2</v>
      </c>
      <c r="G111" s="40">
        <f xml:space="preserve"> E111*ABS(H$10/(LN(D111))^2-H$7)*(1/SQRT(C111)+1/SQRT(B111))/(SQRT(11*25))</f>
        <v>4.4673306256126275E-4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15"/>
        <v>268.06808933325721</v>
      </c>
      <c r="F112" s="40">
        <f t="shared" ref="F112:F120" si="24" xml:space="preserve"> E112^2*ABS(H$10/(LN(D112))^2-H$7)*(1/SQRT(C112)-1/SQRT(B112))/(SQRT(11*25))</f>
        <v>5.585848461174274E-2</v>
      </c>
      <c r="G112" s="40">
        <f t="shared" ref="G112:G120" si="25" xml:space="preserve"> E112*ABS(H$10/(LN(D112))^2-H$7)*(1/SQRT(C112)+1/SQRT(B112))/(SQRT(11*25))</f>
        <v>4.5365885417454274E-4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15"/>
        <v>267.99980440528492</v>
      </c>
      <c r="F113" s="40">
        <f t="shared" si="24"/>
        <v>5.6775191326552961E-2</v>
      </c>
      <c r="G113" s="40">
        <f t="shared" si="25"/>
        <v>4.6120370736810694E-4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15"/>
        <v>267.92331477305692</v>
      </c>
      <c r="F114" s="40">
        <f t="shared" si="24"/>
        <v>5.7851705080825516E-2</v>
      </c>
      <c r="G114" s="40">
        <f t="shared" si="25"/>
        <v>4.6985243424329561E-4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15"/>
        <v>267.84085838218493</v>
      </c>
      <c r="F115" s="40">
        <f t="shared" si="24"/>
        <v>5.9059102565229976E-2</v>
      </c>
      <c r="G115" s="40">
        <f t="shared" si="25"/>
        <v>4.7926136460311439E-4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15"/>
        <v>267.74306429979998</v>
      </c>
      <c r="F116" s="40">
        <f t="shared" si="24"/>
        <v>6.0382207097209352E-2</v>
      </c>
      <c r="G116" s="40">
        <f t="shared" si="25"/>
        <v>4.8965183237164645E-4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15"/>
        <v>267.64941820570073</v>
      </c>
      <c r="F117" s="40">
        <f t="shared" si="24"/>
        <v>6.1721466145983929E-2</v>
      </c>
      <c r="G117" s="40">
        <f t="shared" si="25"/>
        <v>5.0005157165119421E-4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15"/>
        <v>267.53582902116267</v>
      </c>
      <c r="F118" s="40">
        <f t="shared" si="24"/>
        <v>6.3077187363522719E-2</v>
      </c>
      <c r="G118" s="40">
        <f t="shared" si="25"/>
        <v>5.1135831895569677E-4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15"/>
        <v>267.42518085998626</v>
      </c>
      <c r="F119" s="40">
        <f t="shared" si="24"/>
        <v>6.4486898959975406E-2</v>
      </c>
      <c r="G119" s="40">
        <f t="shared" si="25"/>
        <v>5.228557194977715E-4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15"/>
        <v>267.31566673772483</v>
      </c>
      <c r="F120" s="40">
        <f t="shared" si="24"/>
        <v>6.5952773876372911E-2</v>
      </c>
      <c r="G120" s="40">
        <f t="shared" si="25"/>
        <v>5.3443195534871033E-4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15"/>
        <v>267.20950378673194</v>
      </c>
      <c r="F121" s="40">
        <f xml:space="preserve"> E121^2*ABS(H$10/(LN(D121))^2-H$7)*(1/SQRT(C121)-1/SQRT(B121))/(SQRT(11*27))</f>
        <v>6.4882837454953851E-2</v>
      </c>
      <c r="G121" s="40">
        <f xml:space="preserve"> E121*ABS(H$10/(LN(D121))^2-H$7)*(1/SQRT(C121)+1/SQRT(B121))/(SQRT(11*27))</f>
        <v>5.2529226972125858E-4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15"/>
        <v>267.10275958230937</v>
      </c>
      <c r="F122" s="40">
        <f t="shared" ref="F122:F130" si="26" xml:space="preserve"> E122^2*ABS(H$10/(LN(D122))^2-H$7)*(1/SQRT(C122)-1/SQRT(B122))/(SQRT(11*27))</f>
        <v>6.6150389214919392E-2</v>
      </c>
      <c r="G122" s="40">
        <f t="shared" ref="G122:G130" si="27" xml:space="preserve"> E122*ABS(H$10/(LN(D122))^2-H$7)*(1/SQRT(C122)+1/SQRT(B122))/(SQRT(11*27))</f>
        <v>5.358959622193541E-4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15"/>
        <v>267.00828298168432</v>
      </c>
      <c r="F123" s="40">
        <f t="shared" si="26"/>
        <v>6.7618041602867718E-2</v>
      </c>
      <c r="G123" s="40">
        <f t="shared" si="27"/>
        <v>5.4681344277371781E-4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15"/>
        <v>266.89861666490515</v>
      </c>
      <c r="F124" s="40">
        <f t="shared" si="26"/>
        <v>6.8885644414532349E-2</v>
      </c>
      <c r="G124" s="40">
        <f t="shared" si="27"/>
        <v>5.5744887373105668E-4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15"/>
        <v>266.7770812631739</v>
      </c>
      <c r="F125" s="40">
        <f t="shared" si="26"/>
        <v>7.0343902669130223E-2</v>
      </c>
      <c r="G125" s="40">
        <f t="shared" si="27"/>
        <v>5.6933972746795922E-4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15"/>
        <v>266.64979439850947</v>
      </c>
      <c r="F126" s="40">
        <f t="shared" si="26"/>
        <v>7.1917622497248118E-2</v>
      </c>
      <c r="G126" s="40">
        <f t="shared" si="27"/>
        <v>5.8189974316731684E-4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15"/>
        <v>266.52471330768651</v>
      </c>
      <c r="F127" s="40">
        <f t="shared" si="26"/>
        <v>7.3488952369828664E-2</v>
      </c>
      <c r="G127" s="40">
        <f t="shared" si="27"/>
        <v>5.9429911986921997E-4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15"/>
        <v>266.37241177549652</v>
      </c>
      <c r="F128" s="47">
        <f t="shared" si="26"/>
        <v>7.5199411654401541E-2</v>
      </c>
      <c r="G128" s="47">
        <f t="shared" si="27"/>
        <v>6.0827104514322213E-4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15"/>
        <v>266.2230672429011</v>
      </c>
      <c r="F129" s="40">
        <f t="shared" si="26"/>
        <v>7.6941273524407355E-2</v>
      </c>
      <c r="G129" s="40">
        <f t="shared" si="27"/>
        <v>6.2225212180422416E-4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15"/>
        <v>266.04968456259127</v>
      </c>
      <c r="F130" s="40">
        <f t="shared" si="26"/>
        <v>7.8891431043946553E-2</v>
      </c>
      <c r="G130" s="40">
        <f t="shared" si="27"/>
        <v>6.3782481928783457E-4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28" xml:space="preserve"> (H$4+H$7*LN(D131)+H$10/LN(D131))^-1</f>
        <v>265.84835633666108</v>
      </c>
      <c r="F131" s="40">
        <f xml:space="preserve"> E131^2*ABS(H$10/(LN(D131))^2-H$7)*(1/SQRT(C131)-1/SQRT(B131))/(SQRT(11*29))</f>
        <v>7.8162699461972018E-2</v>
      </c>
      <c r="G131" s="40">
        <f xml:space="preserve"> E131*ABS(H$10/(LN(D131))^2-H$7)*(1/SQRT(C131)+1/SQRT(B131))/(SQRT(11*29))</f>
        <v>6.3163291727805649E-4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28"/>
        <v>265.62455212041829</v>
      </c>
      <c r="F132" s="40">
        <f t="shared" ref="F132:F140" si="29" xml:space="preserve"> E132^2*ABS(H$10/(LN(D132))^2-H$7)*(1/SQRT(C132)-1/SQRT(B132))/(SQRT(11*29))</f>
        <v>8.0417944378556511E-2</v>
      </c>
      <c r="G132" s="40">
        <f t="shared" ref="G132:G140" si="30" xml:space="preserve"> E132*ABS(H$10/(LN(D132))^2-H$7)*(1/SQRT(C132)+1/SQRT(B132))/(SQRT(11*29))</f>
        <v>6.4974292109155993E-4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28"/>
        <v>265.40007464191422</v>
      </c>
      <c r="F133" s="40">
        <f t="shared" si="29"/>
        <v>8.2711428308031215E-2</v>
      </c>
      <c r="G133" s="40">
        <f t="shared" si="30"/>
        <v>6.6792998901274263E-4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28"/>
        <v>265.15611169925086</v>
      </c>
      <c r="F134" s="40">
        <f t="shared" si="29"/>
        <v>8.5161309816533179E-2</v>
      </c>
      <c r="G134" s="40">
        <f t="shared" si="30"/>
        <v>6.8714012766638315E-4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28"/>
        <v>264.89866070392588</v>
      </c>
      <c r="F135" s="40">
        <f t="shared" si="29"/>
        <v>8.758860651260543E-2</v>
      </c>
      <c r="G135" s="40">
        <f t="shared" si="30"/>
        <v>7.0667243552998977E-4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28"/>
        <v>264.63523130105096</v>
      </c>
      <c r="F136" s="40">
        <f t="shared" si="29"/>
        <v>9.0128172097211412E-2</v>
      </c>
      <c r="G136" s="40">
        <f t="shared" si="30"/>
        <v>7.2660027478175658E-4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28"/>
        <v>264.36962961650306</v>
      </c>
      <c r="F137" s="40">
        <f t="shared" si="29"/>
        <v>9.2684634482171721E-2</v>
      </c>
      <c r="G137" s="40">
        <f t="shared" si="30"/>
        <v>7.4658281345065588E-4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28"/>
        <v>264.11241954639178</v>
      </c>
      <c r="F138" s="40">
        <f t="shared" si="29"/>
        <v>9.5041363859129951E-2</v>
      </c>
      <c r="G138" s="40">
        <f t="shared" si="30"/>
        <v>7.6570943940147153E-4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28"/>
        <v>263.8674308819871</v>
      </c>
      <c r="F139" s="40">
        <f t="shared" si="29"/>
        <v>9.7352734380844033E-2</v>
      </c>
      <c r="G139" s="40">
        <f t="shared" si="30"/>
        <v>7.8411942232940051E-4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28"/>
        <v>263.66796062679543</v>
      </c>
      <c r="F140" s="40">
        <f t="shared" si="29"/>
        <v>9.9444657713753312E-2</v>
      </c>
      <c r="G140" s="40">
        <f t="shared" si="30"/>
        <v>8.0060557178500218E-4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28"/>
        <v>263.47310504261492</v>
      </c>
      <c r="F141" s="40">
        <f xml:space="preserve"> E141^2*ABS(H$10/(LN(D141))^2-H$7)*(1/SQRT(C141)-1/SQRT(B141))/(SQRT(11*31))</f>
        <v>9.8084939055996648E-2</v>
      </c>
      <c r="G141" s="40">
        <f xml:space="preserve"> E141*ABS(H$10/(LN(D141))^2-H$7)*(1/SQRT(C141)+1/SQRT(B141))/(SQRT(11*31))</f>
        <v>7.8944393974776813E-4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28"/>
        <v>263.29907961259494</v>
      </c>
      <c r="F142" s="40">
        <f t="shared" ref="F142:F150" si="31" xml:space="preserve"> E142^2*ABS(H$10/(LN(D142))^2-H$7)*(1/SQRT(C142)-1/SQRT(B142))/(SQRT(11*31))</f>
        <v>9.9924658505529229E-2</v>
      </c>
      <c r="G142" s="40">
        <f t="shared" ref="G142:G150" si="32" xml:space="preserve"> E142*ABS(H$10/(LN(D142))^2-H$7)*(1/SQRT(C142)+1/SQRT(B142))/(SQRT(11*31))</f>
        <v>8.0392138897146645E-4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28"/>
        <v>263.15565225978168</v>
      </c>
      <c r="F143" s="40">
        <f t="shared" si="31"/>
        <v>0.10146793117806475</v>
      </c>
      <c r="G143" s="40">
        <f t="shared" si="32"/>
        <v>8.1649904833195675E-4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28"/>
        <v>263.04156066635153</v>
      </c>
      <c r="F144" s="40">
        <f t="shared" si="31"/>
        <v>0.10288111459432306</v>
      </c>
      <c r="G144" s="40">
        <f t="shared" si="32"/>
        <v>8.278053585263625E-4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28"/>
        <v>262.94114339585394</v>
      </c>
      <c r="F145" s="40">
        <f t="shared" si="31"/>
        <v>0.10398334191543886</v>
      </c>
      <c r="G145" s="40">
        <f t="shared" si="32"/>
        <v>8.3758713941481041E-4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28"/>
        <v>262.84751505664502</v>
      </c>
      <c r="F146" s="40">
        <f t="shared" si="31"/>
        <v>0.10539122043341276</v>
      </c>
      <c r="G146" s="40">
        <f t="shared" si="32"/>
        <v>8.4864612991575263E-4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28"/>
        <v>262.76278299842818</v>
      </c>
      <c r="F147" s="40">
        <f t="shared" si="31"/>
        <v>0.10670994524400286</v>
      </c>
      <c r="G147" s="40">
        <f t="shared" si="32"/>
        <v>8.5901426206142514E-4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28"/>
        <v>262.7064761770942</v>
      </c>
      <c r="F148" s="40">
        <f t="shared" si="31"/>
        <v>0.10782837229563848</v>
      </c>
      <c r="G148" s="40">
        <f t="shared" si="32"/>
        <v>8.6797981298801128E-4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28"/>
        <v>262.62471822423561</v>
      </c>
      <c r="F149" s="40">
        <f t="shared" si="31"/>
        <v>0.10892601153975906</v>
      </c>
      <c r="G149" s="40">
        <f t="shared" si="32"/>
        <v>8.7768012677101354E-4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28"/>
        <v>262.55078479284612</v>
      </c>
      <c r="F150" s="40">
        <f t="shared" si="31"/>
        <v>0.1102213547452451</v>
      </c>
      <c r="G150" s="40">
        <f t="shared" si="32"/>
        <v>8.8792580715888456E-4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28"/>
        <v>262.43576295391512</v>
      </c>
      <c r="F151" s="40">
        <f xml:space="preserve"> E151^2*ABS(H$10/(LN(D151))^2-H$7)*(1/SQRT(C151)-1/SQRT(B151))/(SQRT(11*33))</f>
        <v>0.10828118315206135</v>
      </c>
      <c r="G151" s="40">
        <f xml:space="preserve"> E151*ABS(H$10/(LN(D151))^2-H$7)*(1/SQRT(C151)+1/SQRT(B151))/(SQRT(11*33))</f>
        <v>8.7193965993369793E-4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28"/>
        <v>262.30504145112883</v>
      </c>
      <c r="F152" s="40">
        <f t="shared" ref="F152:F160" si="33" xml:space="preserve"> E152^2*ABS(H$10/(LN(D152))^2-H$7)*(1/SQRT(C152)-1/SQRT(B152))/(SQRT(11*33))</f>
        <v>0.10980414663759153</v>
      </c>
      <c r="G152" s="40">
        <f t="shared" ref="G152:G160" si="34" xml:space="preserve"> E152*ABS(H$10/(LN(D152))^2-H$7)*(1/SQRT(C152)+1/SQRT(B152))/(SQRT(11*33))</f>
        <v>8.841487523960442E-4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28"/>
        <v>262.16060000544496</v>
      </c>
      <c r="F153" s="40">
        <f t="shared" si="33"/>
        <v>0.11128937554662166</v>
      </c>
      <c r="G153" s="40">
        <f t="shared" si="34"/>
        <v>8.9685867260929102E-4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28"/>
        <v>262.01364169451813</v>
      </c>
      <c r="F154" s="40">
        <f t="shared" si="33"/>
        <v>0.11316232985484584</v>
      </c>
      <c r="G154" s="40">
        <f t="shared" si="34"/>
        <v>9.1107671412137361E-4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28"/>
        <v>261.82476590760791</v>
      </c>
      <c r="F155" s="40">
        <f t="shared" si="33"/>
        <v>0.11496933108628711</v>
      </c>
      <c r="G155" s="40">
        <f t="shared" si="34"/>
        <v>9.2617121418445126E-4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28"/>
        <v>261.63860326751649</v>
      </c>
      <c r="F156" s="40">
        <f t="shared" si="33"/>
        <v>0.11698540048700308</v>
      </c>
      <c r="G156" s="40">
        <f t="shared" si="34"/>
        <v>9.4196881312286359E-4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28"/>
        <v>261.47839252249867</v>
      </c>
      <c r="F157" s="40">
        <f t="shared" si="33"/>
        <v>0.11892851834873402</v>
      </c>
      <c r="G157" s="40">
        <f t="shared" si="34"/>
        <v>9.5689641219669479E-4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28"/>
        <v>261.32041213853961</v>
      </c>
      <c r="F158" s="40">
        <f t="shared" si="33"/>
        <v>0.12079490466074506</v>
      </c>
      <c r="G158" s="40">
        <f t="shared" si="34"/>
        <v>9.7134700712612002E-4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28"/>
        <v>261.17106355881924</v>
      </c>
      <c r="F159" s="40">
        <f t="shared" si="33"/>
        <v>0.12252085936357202</v>
      </c>
      <c r="G159" s="40">
        <f t="shared" si="34"/>
        <v>9.8546493842395868E-4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28"/>
        <v>261.05430039929183</v>
      </c>
      <c r="F160" s="40">
        <f t="shared" si="33"/>
        <v>0.12422412018675129</v>
      </c>
      <c r="G160" s="40">
        <f t="shared" si="34"/>
        <v>9.9844800094175631E-4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28"/>
        <v>260.94200457975245</v>
      </c>
      <c r="F161" s="40">
        <f xml:space="preserve"> E161^2*ABS(H$10/(LN(D161))^2-H$7)*(1/SQRT(C161)-1/SQRT(B161))/(SQRT(11*35))</f>
        <v>0.1220262073743647</v>
      </c>
      <c r="G161" s="40">
        <f xml:space="preserve"> E161*ABS(H$10/(LN(D161))^2-H$7)*(1/SQRT(C161)+1/SQRT(B161))/(SQRT(11*35))</f>
        <v>9.8090268767036517E-4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28"/>
        <v>260.86222615532432</v>
      </c>
      <c r="F162" s="40">
        <f t="shared" ref="F162:F170" si="35" xml:space="preserve"> E162^2*ABS(H$10/(LN(D162))^2-H$7)*(1/SQRT(C162)-1/SQRT(B162))/(SQRT(11*35))</f>
        <v>0.12323945919650392</v>
      </c>
      <c r="G162" s="40">
        <f t="shared" ref="G162:G170" si="36" xml:space="preserve"> E162*ABS(H$10/(LN(D162))^2-H$7)*(1/SQRT(C162)+1/SQRT(B162))/(SQRT(11*35))</f>
        <v>9.9131473949561348E-4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28"/>
        <v>260.81296523188928</v>
      </c>
      <c r="F163" s="40">
        <f t="shared" si="35"/>
        <v>0.1244752709107526</v>
      </c>
      <c r="G163" s="40">
        <f t="shared" si="36"/>
        <v>1.0010329389085479E-3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28"/>
        <v>260.78578772587076</v>
      </c>
      <c r="F164" s="40">
        <f t="shared" si="35"/>
        <v>0.12530418017606526</v>
      </c>
      <c r="G164" s="40">
        <f t="shared" si="36"/>
        <v>1.0084955741942619E-3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28"/>
        <v>260.76726524306883</v>
      </c>
      <c r="F165" s="40">
        <f t="shared" si="35"/>
        <v>0.12626991204628396</v>
      </c>
      <c r="G165" s="40">
        <f t="shared" si="36"/>
        <v>1.0162849785059973E-3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28"/>
        <v>260.75907913160023</v>
      </c>
      <c r="F166" s="40">
        <f t="shared" si="35"/>
        <v>0.12718720703909872</v>
      </c>
      <c r="G166" s="40">
        <f t="shared" si="36"/>
        <v>1.0237829941306339E-3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28"/>
        <v>260.76076621723678</v>
      </c>
      <c r="F167" s="40">
        <f t="shared" si="35"/>
        <v>0.12802462436616571</v>
      </c>
      <c r="G167" s="40">
        <f t="shared" si="36"/>
        <v>1.0307701002334757E-3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28"/>
        <v>260.74068578202514</v>
      </c>
      <c r="F168" s="40">
        <f t="shared" si="35"/>
        <v>0.12908881839700856</v>
      </c>
      <c r="G168" s="40">
        <f t="shared" si="36"/>
        <v>1.0393818137261119E-3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28"/>
        <v>260.75013621534777</v>
      </c>
      <c r="F169" s="40">
        <f t="shared" si="35"/>
        <v>0.12999640169013912</v>
      </c>
      <c r="G169" s="40">
        <f t="shared" si="36"/>
        <v>1.0464071236220805E-3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28"/>
        <v>260.74864735737458</v>
      </c>
      <c r="F170" s="40">
        <f t="shared" si="35"/>
        <v>0.13090426225451687</v>
      </c>
      <c r="G170" s="40">
        <f t="shared" si="36"/>
        <v>1.0537656239775215E-3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28"/>
        <v>260.74270266896735</v>
      </c>
      <c r="F171" s="40">
        <f xml:space="preserve"> E171^2*ABS(H$10/(LN(D171))^2-H$7)*(1/SQRT(C171)-1/SQRT(B171))/(SQRT(11*37))</f>
        <v>0.12833177180533245</v>
      </c>
      <c r="G171" s="40">
        <f xml:space="preserve"> E171*ABS(H$10/(LN(D171))^2-H$7)*(1/SQRT(C171)+1/SQRT(B171))/(SQRT(11*37))</f>
        <v>1.0323359557429478E-3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28"/>
        <v>260.7439541822967</v>
      </c>
      <c r="F172" s="40">
        <f t="shared" ref="F172:F180" si="37" xml:space="preserve"> E172^2*ABS(H$10/(LN(D172))^2-H$7)*(1/SQRT(C172)-1/SQRT(B172))/(SQRT(11*37))</f>
        <v>0.12922271008219852</v>
      </c>
      <c r="G172" s="40">
        <f t="shared" ref="G172:G180" si="38" xml:space="preserve"> E172*ABS(H$10/(LN(D172))^2-H$7)*(1/SQRT(C172)+1/SQRT(B172))/(SQRT(11*37))</f>
        <v>1.0396151007454921E-3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28"/>
        <v>260.72327517107738</v>
      </c>
      <c r="F173" s="40">
        <f t="shared" si="37"/>
        <v>0.13029876432268023</v>
      </c>
      <c r="G173" s="40">
        <f t="shared" si="38"/>
        <v>1.0477620266250113E-3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28"/>
        <v>260.64761184623075</v>
      </c>
      <c r="F174" s="40">
        <f t="shared" si="37"/>
        <v>0.13140717667796697</v>
      </c>
      <c r="G174" s="40">
        <f t="shared" si="38"/>
        <v>1.0578752141910824E-3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28"/>
        <v>260.55231762282159</v>
      </c>
      <c r="F175" s="40">
        <f t="shared" si="37"/>
        <v>0.13274251493827291</v>
      </c>
      <c r="G175" s="40">
        <f t="shared" si="38"/>
        <v>1.0692515538747805E-3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28"/>
        <v>260.47790343742173</v>
      </c>
      <c r="F176" s="40">
        <f t="shared" si="37"/>
        <v>0.13411386732556377</v>
      </c>
      <c r="G176" s="40">
        <f t="shared" si="38"/>
        <v>1.0803426111360851E-3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28"/>
        <v>260.39567054206969</v>
      </c>
      <c r="F177" s="40">
        <f t="shared" si="37"/>
        <v>0.13538745127124185</v>
      </c>
      <c r="G177" s="40">
        <f t="shared" si="38"/>
        <v>1.0913693420527473E-3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28"/>
        <v>260.311095705193</v>
      </c>
      <c r="F178" s="40">
        <f t="shared" si="37"/>
        <v>0.13701086743252305</v>
      </c>
      <c r="G178" s="40">
        <f t="shared" si="38"/>
        <v>1.1040541712593953E-3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28"/>
        <v>260.20456896000883</v>
      </c>
      <c r="F179" s="40">
        <f t="shared" si="37"/>
        <v>0.13910134906659266</v>
      </c>
      <c r="G179" s="40">
        <f t="shared" si="38"/>
        <v>1.1187187270119568E-3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28"/>
        <v>260.07141718347674</v>
      </c>
      <c r="F180" s="40">
        <f t="shared" si="37"/>
        <v>0.14095315204137299</v>
      </c>
      <c r="G180" s="40">
        <f t="shared" si="38"/>
        <v>1.133008825198842E-3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28"/>
        <v>259.89743492970285</v>
      </c>
      <c r="F181" s="40">
        <f xml:space="preserve"> E181^2*ABS(H$10/(LN(D181))^2-H$7)*(1/SQRT(C181)-1/SQRT(B181))/(SQRT(11*39))</f>
        <v>0.13876117014252057</v>
      </c>
      <c r="G181" s="40">
        <f xml:space="preserve"> E181*ABS(H$10/(LN(D181))^2-H$7)*(1/SQRT(C181)+1/SQRT(B181))/(SQRT(11*39))</f>
        <v>1.1171667109343426E-3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28"/>
        <v>259.73867781119179</v>
      </c>
      <c r="F182" s="40">
        <f t="shared" ref="F182:F190" si="39" xml:space="preserve"> E182^2*ABS(H$10/(LN(D182))^2-H$7)*(1/SQRT(C182)-1/SQRT(B182))/(SQRT(11*39))</f>
        <v>0.14069551279355355</v>
      </c>
      <c r="G182" s="40">
        <f t="shared" ref="G182:G190" si="40" xml:space="preserve"> E182*ABS(H$10/(LN(D182))^2-H$7)*(1/SQRT(C182)+1/SQRT(B182))/(SQRT(11*39))</f>
        <v>1.1322650718328727E-3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28"/>
        <v>259.55803749337753</v>
      </c>
      <c r="F183" s="40">
        <f t="shared" si="39"/>
        <v>0.1425179351075587</v>
      </c>
      <c r="G183" s="40">
        <f t="shared" si="40"/>
        <v>1.1477547240480966E-3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28"/>
        <v>259.3685144585092</v>
      </c>
      <c r="F184" s="40">
        <f t="shared" si="39"/>
        <v>0.14476575383698334</v>
      </c>
      <c r="G184" s="40">
        <f t="shared" si="40"/>
        <v>1.1650154274754488E-3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28"/>
        <v>259.24065232049878</v>
      </c>
      <c r="F185" s="40">
        <f t="shared" si="39"/>
        <v>0.14638080250977328</v>
      </c>
      <c r="G185" s="40">
        <f t="shared" si="40"/>
        <v>1.1783012741937863E-3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28"/>
        <v>259.11597262054931</v>
      </c>
      <c r="F186" s="40">
        <f t="shared" si="39"/>
        <v>0.14836665956798473</v>
      </c>
      <c r="G186" s="40">
        <f t="shared" si="40"/>
        <v>1.19316244939336E-3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28"/>
        <v>258.9481372982155</v>
      </c>
      <c r="F187" s="40">
        <f t="shared" si="39"/>
        <v>0.15005089214342257</v>
      </c>
      <c r="G187" s="40">
        <f t="shared" si="40"/>
        <v>1.2079818583851673E-3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28"/>
        <v>258.835543331944</v>
      </c>
      <c r="F188" s="40">
        <f t="shared" si="39"/>
        <v>0.15180452499452035</v>
      </c>
      <c r="G188" s="40">
        <f t="shared" si="40"/>
        <v>1.2220501487283692E-3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28"/>
        <v>258.72774120197045</v>
      </c>
      <c r="F189" s="40">
        <f t="shared" si="39"/>
        <v>0.1535649779195811</v>
      </c>
      <c r="G189" s="40">
        <f t="shared" si="40"/>
        <v>1.2355146659109892E-3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28"/>
        <v>258.64333667856323</v>
      </c>
      <c r="F190" s="40">
        <f t="shared" si="39"/>
        <v>0.15499249676260093</v>
      </c>
      <c r="G190" s="40">
        <f t="shared" si="40"/>
        <v>1.2476312217061677E-3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28"/>
        <v>258.54618581373148</v>
      </c>
      <c r="F191" s="40">
        <f xml:space="preserve"> E191^2*ABS(H$10/(LN(D191))^2-H$7)*(1/SQRT(C191)-1/SQRT(B191))/(SQRT(11*41))</f>
        <v>0.15281016249221394</v>
      </c>
      <c r="G191" s="40">
        <f xml:space="preserve"> E191*ABS(H$10/(LN(D191))^2-H$7)*(1/SQRT(C191)+1/SQRT(B191))/(SQRT(11*41))</f>
        <v>1.2294420802315268E-3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28"/>
        <v>258.48565238860999</v>
      </c>
      <c r="F192" s="40">
        <f t="shared" ref="F192:F200" si="41" xml:space="preserve"> E192^2*ABS(H$10/(LN(D192))^2-H$7)*(1/SQRT(C192)-1/SQRT(B192))/(SQRT(11*41))</f>
        <v>0.15434493686584583</v>
      </c>
      <c r="G192" s="40">
        <f t="shared" ref="G192:G200" si="42" xml:space="preserve"> E192*ABS(H$10/(LN(D192))^2-H$7)*(1/SQRT(C192)+1/SQRT(B192))/(SQRT(11*41))</f>
        <v>1.241118527504282E-3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28"/>
        <v>258.40129491652982</v>
      </c>
      <c r="F193" s="40">
        <f t="shared" si="41"/>
        <v>0.15550859587969626</v>
      </c>
      <c r="G193" s="40">
        <f t="shared" si="42"/>
        <v>1.2523562416123072E-3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28"/>
        <v>258.33025077255257</v>
      </c>
      <c r="F194" s="40">
        <f t="shared" si="41"/>
        <v>0.15688263396019347</v>
      </c>
      <c r="G194" s="40">
        <f t="shared" si="42"/>
        <v>1.2640476160605536E-3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43" xml:space="preserve"> (H$4+H$7*LN(D195)+H$10/LN(D195))^-1</f>
        <v>258.24559967860307</v>
      </c>
      <c r="F195" s="40">
        <f t="shared" si="41"/>
        <v>0.15850697818987514</v>
      </c>
      <c r="G195" s="40">
        <f t="shared" si="42"/>
        <v>1.2769055591462298E-3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43"/>
        <v>258.13385803388604</v>
      </c>
      <c r="F196" s="40">
        <f t="shared" si="41"/>
        <v>0.16026118927842348</v>
      </c>
      <c r="G196" s="40">
        <f t="shared" si="42"/>
        <v>1.2906489966620957E-3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43"/>
        <v>258.03143499006484</v>
      </c>
      <c r="F197" s="40">
        <f t="shared" si="41"/>
        <v>0.16174336128691388</v>
      </c>
      <c r="G197" s="40">
        <f t="shared" si="42"/>
        <v>1.3031293918179144E-3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43"/>
        <v>257.92436630518557</v>
      </c>
      <c r="F198" s="40">
        <f t="shared" si="41"/>
        <v>0.16349523907340691</v>
      </c>
      <c r="G198" s="40">
        <f t="shared" si="42"/>
        <v>1.3171136025530925E-3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43"/>
        <v>257.73170225055969</v>
      </c>
      <c r="F199" s="40">
        <f t="shared" si="41"/>
        <v>0.16540901409569544</v>
      </c>
      <c r="G199" s="40">
        <f t="shared" si="42"/>
        <v>1.333592711985425E-3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43"/>
        <v>257.53360227579083</v>
      </c>
      <c r="F200" s="40">
        <f t="shared" si="41"/>
        <v>0.16788491490169763</v>
      </c>
      <c r="G200" s="40">
        <f t="shared" si="42"/>
        <v>1.3525726296922526E-3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43"/>
        <v>257.30567916554361</v>
      </c>
      <c r="F201" s="40">
        <f xml:space="preserve"> E201^2*ABS(H$10/(LN(D201))^2-H$7)*(1/SQRT(C201)-1/SQRT(B201))/(SQRT(11*43))</f>
        <v>0.16618874397820013</v>
      </c>
      <c r="G201" s="40">
        <f xml:space="preserve"> E201*ABS(H$10/(LN(D201))^2-H$7)*(1/SQRT(C201)+1/SQRT(B201))/(SQRT(11*43))</f>
        <v>1.338956487542356E-3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43"/>
        <v>257.05316473858664</v>
      </c>
      <c r="F202" s="40">
        <f t="shared" ref="F202:F210" si="44" xml:space="preserve"> E202^2*ABS(H$10/(LN(D202))^2-H$7)*(1/SQRT(C202)-1/SQRT(B202))/(SQRT(11*43))</f>
        <v>0.16851585070884673</v>
      </c>
      <c r="G202" s="40">
        <f t="shared" ref="G202:G210" si="45" xml:space="preserve"> E202*ABS(H$10/(LN(D202))^2-H$7)*(1/SQRT(C202)+1/SQRT(B202))/(SQRT(11*43))</f>
        <v>1.3583543600020512E-3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43"/>
        <v>256.7841312150901</v>
      </c>
      <c r="F203" s="40">
        <f t="shared" si="44"/>
        <v>0.17118412667785818</v>
      </c>
      <c r="G203" s="40">
        <f t="shared" si="45"/>
        <v>1.3800247054715315E-3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43"/>
        <v>256.49211907654194</v>
      </c>
      <c r="F204" s="40">
        <f t="shared" si="44"/>
        <v>0.17420827068850794</v>
      </c>
      <c r="G204" s="40">
        <f t="shared" si="45"/>
        <v>1.4031391414433035E-3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43"/>
        <v>256.17727906029899</v>
      </c>
      <c r="F205" s="40">
        <f t="shared" si="44"/>
        <v>0.1767389476704834</v>
      </c>
      <c r="G205" s="40">
        <f t="shared" si="45"/>
        <v>1.4253277547501008E-3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43"/>
        <v>255.90708855694595</v>
      </c>
      <c r="F206" s="40">
        <f t="shared" si="44"/>
        <v>0.17951465294211885</v>
      </c>
      <c r="G206" s="40">
        <f t="shared" si="45"/>
        <v>1.4469822525143539E-3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43"/>
        <v>255.63704174731294</v>
      </c>
      <c r="F207" s="40">
        <f t="shared" si="44"/>
        <v>0.18240805117507652</v>
      </c>
      <c r="G207" s="40">
        <f t="shared" si="45"/>
        <v>1.4695549001868401E-3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43"/>
        <v>255.34624259070173</v>
      </c>
      <c r="F208" s="40">
        <f t="shared" si="44"/>
        <v>0.18498713400611619</v>
      </c>
      <c r="G208" s="40">
        <f t="shared" si="45"/>
        <v>1.4912338817738907E-3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43"/>
        <v>255.093994297856</v>
      </c>
      <c r="F209" s="40">
        <f t="shared" si="44"/>
        <v>0.1876787734002705</v>
      </c>
      <c r="G209" s="40">
        <f t="shared" si="45"/>
        <v>1.5125086945445801E-3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43"/>
        <v>254.87449033173647</v>
      </c>
      <c r="F210" s="40">
        <f t="shared" si="44"/>
        <v>0.19004442086499057</v>
      </c>
      <c r="G210" s="40">
        <f t="shared" si="45"/>
        <v>1.5318044990830027E-3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43"/>
        <v>254.6453108757029</v>
      </c>
      <c r="F211" s="40">
        <f xml:space="preserve"> E211^2*ABS(H$10/(LN(D211))^2-H$7)*(1/SQRT(C211)-1/SQRT(B211))/(SQRT(11*45))</f>
        <v>0.18772740449856876</v>
      </c>
      <c r="G211" s="40">
        <f xml:space="preserve"> E211*ABS(H$10/(LN(D211))^2-H$7)*(1/SQRT(C211)+1/SQRT(B211))/(SQRT(11*45))</f>
        <v>1.5147874246748969E-3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43"/>
        <v>254.46534246370152</v>
      </c>
      <c r="F212" s="40">
        <f t="shared" ref="F212:F220" si="46" xml:space="preserve"> E212^2*ABS(H$10/(LN(D212))^2-H$7)*(1/SQRT(C212)-1/SQRT(B212))/(SQRT(11*45))</f>
        <v>0.18988313533034354</v>
      </c>
      <c r="G212" s="40">
        <f t="shared" ref="G212:G220" si="47" xml:space="preserve"> E212*ABS(H$10/(LN(D212))^2-H$7)*(1/SQRT(C212)+1/SQRT(B212))/(SQRT(11*45))</f>
        <v>1.5320847644067341E-3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43"/>
        <v>254.30370588755767</v>
      </c>
      <c r="F213" s="40">
        <f t="shared" si="46"/>
        <v>0.19209667143721573</v>
      </c>
      <c r="G213" s="40">
        <f t="shared" si="47"/>
        <v>1.5491225702281646E-3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43"/>
        <v>254.13414337855312</v>
      </c>
      <c r="F214" s="40">
        <f t="shared" si="46"/>
        <v>0.19388300710844641</v>
      </c>
      <c r="G214" s="40">
        <f t="shared" si="47"/>
        <v>1.5653224363661119E-3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43"/>
        <v>253.99742579931475</v>
      </c>
      <c r="F215" s="40">
        <f t="shared" si="46"/>
        <v>0.19597867433093072</v>
      </c>
      <c r="G215" s="40">
        <f t="shared" si="47"/>
        <v>1.5818070526951327E-3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43"/>
        <v>253.90793188361599</v>
      </c>
      <c r="F216" s="40">
        <f t="shared" si="46"/>
        <v>0.19762063864531315</v>
      </c>
      <c r="G216" s="40">
        <f t="shared" si="47"/>
        <v>1.5951904194800458E-3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43"/>
        <v>253.79283859719399</v>
      </c>
      <c r="F217" s="40">
        <f t="shared" si="46"/>
        <v>0.19915998185843051</v>
      </c>
      <c r="G217" s="40">
        <f t="shared" si="47"/>
        <v>1.6086484988876912E-3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43"/>
        <v>253.62439664143173</v>
      </c>
      <c r="F218" s="40">
        <f t="shared" si="46"/>
        <v>0.20142744830873299</v>
      </c>
      <c r="G218" s="40">
        <f t="shared" si="47"/>
        <v>1.6265954000096808E-3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43"/>
        <v>253.47810944282961</v>
      </c>
      <c r="F219" s="40">
        <f t="shared" si="46"/>
        <v>0.20347380824748967</v>
      </c>
      <c r="G219" s="40">
        <f t="shared" si="47"/>
        <v>1.642789621047036E-3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43"/>
        <v>253.31242534301384</v>
      </c>
      <c r="F220" s="40">
        <f t="shared" si="46"/>
        <v>0.20546389184168712</v>
      </c>
      <c r="G220" s="40">
        <f t="shared" si="47"/>
        <v>1.6597396756630146E-3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43"/>
        <v>253.1446758703382</v>
      </c>
      <c r="F221" s="40">
        <f xml:space="preserve"> E221^2*ABS(H$10/(LN(D221))^2-H$7)*(1/SQRT(C221)-1/SQRT(B221))/(SQRT(11*47))</f>
        <v>0.20248689251655927</v>
      </c>
      <c r="G221" s="40">
        <f xml:space="preserve"> E221*ABS(H$10/(LN(D221))^2-H$7)*(1/SQRT(C221)+1/SQRT(B221))/(SQRT(11*47))</f>
        <v>1.6382508678639887E-3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43"/>
        <v>252.98557216343835</v>
      </c>
      <c r="F222" s="40">
        <f t="shared" ref="F222:F230" si="48" xml:space="preserve"> E222^2*ABS(H$10/(LN(D222))^2-H$7)*(1/SQRT(C222)-1/SQRT(B222))/(SQRT(11*47))</f>
        <v>0.20462934946195024</v>
      </c>
      <c r="G222" s="40">
        <f t="shared" ref="G222:G230" si="49" xml:space="preserve"> E222*ABS(H$10/(LN(D222))^2-H$7)*(1/SQRT(C222)+1/SQRT(B222))/(SQRT(11*47))</f>
        <v>1.6555225643726124E-3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43"/>
        <v>252.75918138468381</v>
      </c>
      <c r="F223" s="40">
        <f t="shared" si="48"/>
        <v>0.20771411067910922</v>
      </c>
      <c r="G223" s="40">
        <f t="shared" si="49"/>
        <v>1.6777302604366125E-3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43"/>
        <v>252.5650039406616</v>
      </c>
      <c r="F224" s="40">
        <f t="shared" si="48"/>
        <v>0.20989650138283275</v>
      </c>
      <c r="G224" s="40">
        <f t="shared" si="49"/>
        <v>1.6959903744816918E-3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43"/>
        <v>252.3968197395416</v>
      </c>
      <c r="F225" s="40">
        <f t="shared" si="48"/>
        <v>0.21200091809239649</v>
      </c>
      <c r="G225" s="40">
        <f t="shared" si="49"/>
        <v>1.7138558972035398E-3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43"/>
        <v>252.19097644729345</v>
      </c>
      <c r="F226" s="40">
        <f t="shared" si="48"/>
        <v>0.21443611820670325</v>
      </c>
      <c r="G226" s="40">
        <f t="shared" si="49"/>
        <v>1.7334797926967245E-3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43"/>
        <v>251.9183585749968</v>
      </c>
      <c r="F227" s="40">
        <f t="shared" si="48"/>
        <v>0.21678777844765237</v>
      </c>
      <c r="G227" s="40">
        <f t="shared" si="49"/>
        <v>1.7544380550775823E-3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43"/>
        <v>251.66324572433325</v>
      </c>
      <c r="F228" s="40">
        <f t="shared" si="48"/>
        <v>0.21991953118550109</v>
      </c>
      <c r="G228" s="40">
        <f t="shared" si="49"/>
        <v>1.7780266776738858E-3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43"/>
        <v>251.47825348347257</v>
      </c>
      <c r="F229" s="40">
        <f t="shared" si="48"/>
        <v>0.2219886931365749</v>
      </c>
      <c r="G229" s="40">
        <f t="shared" si="49"/>
        <v>1.7964282769216632E-3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43"/>
        <v>251.30667948200465</v>
      </c>
      <c r="F230" s="40">
        <f t="shared" si="48"/>
        <v>0.22393185105611613</v>
      </c>
      <c r="G230" s="40">
        <f t="shared" si="49"/>
        <v>1.8135613864342238E-3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43"/>
        <v>251.12498069232248</v>
      </c>
      <c r="F231" s="40">
        <f xml:space="preserve"> E231^2*ABS(H$10/(LN(D231))^2-H$7)*(1/SQRT(C231)-1/SQRT(B231))/(SQRT(11*49))</f>
        <v>0.22169766235488386</v>
      </c>
      <c r="G231" s="40">
        <f xml:space="preserve"> E231*ABS(H$10/(LN(D231))^2-H$7)*(1/SQRT(C231)+1/SQRT(B231))/(SQRT(11*49))</f>
        <v>1.7943911181495513E-3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43"/>
        <v>250.95998645264237</v>
      </c>
      <c r="F232" s="40">
        <f t="shared" ref="F232:F240" si="50" xml:space="preserve"> E232^2*ABS(H$10/(LN(D232))^2-H$7)*(1/SQRT(C232)-1/SQRT(B232))/(SQRT(11*49))</f>
        <v>0.22415278067005559</v>
      </c>
      <c r="G232" s="40">
        <f t="shared" ref="G232:G240" si="51" xml:space="preserve"> E232*ABS(H$10/(LN(D232))^2-H$7)*(1/SQRT(C232)+1/SQRT(B232))/(SQRT(11*49))</f>
        <v>1.813189230361141E-3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43"/>
        <v>250.7293448161918</v>
      </c>
      <c r="F233" s="40">
        <f t="shared" si="50"/>
        <v>0.22639383950210831</v>
      </c>
      <c r="G233" s="40">
        <f t="shared" si="51"/>
        <v>1.8328844362645316E-3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43"/>
        <v>250.5562751469007</v>
      </c>
      <c r="F234" s="40">
        <f t="shared" si="50"/>
        <v>0.22852582254180831</v>
      </c>
      <c r="G234" s="40">
        <f t="shared" si="51"/>
        <v>1.8510234438002498E-3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43"/>
        <v>250.3801770013884</v>
      </c>
      <c r="F235" s="47">
        <f t="shared" si="50"/>
        <v>0.23046352160450978</v>
      </c>
      <c r="G235" s="47">
        <f t="shared" si="51"/>
        <v>1.8681217916431843E-3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43"/>
        <v>250.20438979005377</v>
      </c>
      <c r="F236" s="40">
        <f t="shared" si="50"/>
        <v>0.23258335131219532</v>
      </c>
      <c r="G236" s="40">
        <f t="shared" si="51"/>
        <v>1.8857409067119936E-3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43"/>
        <v>250.0407425313131</v>
      </c>
      <c r="F237" s="40">
        <f t="shared" si="50"/>
        <v>0.23463708403036621</v>
      </c>
      <c r="G237" s="40">
        <f t="shared" si="51"/>
        <v>1.9030706384197357E-3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43"/>
        <v>249.86993264580934</v>
      </c>
      <c r="F238" s="40">
        <f t="shared" si="50"/>
        <v>0.23740039695842424</v>
      </c>
      <c r="G238" s="40">
        <f t="shared" si="51"/>
        <v>1.9229150624833257E-3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43"/>
        <v>249.7156326874082</v>
      </c>
      <c r="F239" s="40">
        <f t="shared" si="50"/>
        <v>0.23930015098595844</v>
      </c>
      <c r="G239" s="40">
        <f t="shared" si="51"/>
        <v>1.9392199334703161E-3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43"/>
        <v>249.4945937046912</v>
      </c>
      <c r="F240" s="40">
        <f t="shared" si="50"/>
        <v>0.24142109567507181</v>
      </c>
      <c r="G240" s="40">
        <f t="shared" si="51"/>
        <v>1.9583462177935889E-3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43"/>
        <v>249.23642927790692</v>
      </c>
      <c r="F241" s="40">
        <f xml:space="preserve"> E241^2*ABS(H$10/(LN(D241))^2-H$7)*(1/SQRT(C241)-1/SQRT(B241))/(SQRT(11*51))</f>
        <v>0.23869211994843956</v>
      </c>
      <c r="G241" s="40">
        <f xml:space="preserve"> E241*ABS(H$10/(LN(D241))^2-H$7)*(1/SQRT(C241)+1/SQRT(B241))/(SQRT(11*51))</f>
        <v>1.9384265386919093E-3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43"/>
        <v>248.96846224003332</v>
      </c>
      <c r="F242" s="40">
        <f t="shared" ref="F242:F250" si="52" xml:space="preserve"> E242^2*ABS(H$10/(LN(D242))^2-H$7)*(1/SQRT(C242)-1/SQRT(B242))/(SQRT(11*51))</f>
        <v>0.24135298410284453</v>
      </c>
      <c r="G242" s="40">
        <f t="shared" ref="G242:G250" si="53" xml:space="preserve"> E242*ABS(H$10/(LN(D242))^2-H$7)*(1/SQRT(C242)+1/SQRT(B242))/(SQRT(11*51))</f>
        <v>1.9603587607191423E-3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43"/>
        <v>248.69169517188837</v>
      </c>
      <c r="F243" s="40">
        <f t="shared" si="52"/>
        <v>0.24440313487469201</v>
      </c>
      <c r="G243" s="40">
        <f t="shared" si="53"/>
        <v>1.9844911542841368E-3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43"/>
        <v>248.50499279348668</v>
      </c>
      <c r="F244" s="40">
        <f t="shared" si="52"/>
        <v>0.24630222066265856</v>
      </c>
      <c r="G244" s="40">
        <f t="shared" si="53"/>
        <v>2.0023132959466499E-3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43"/>
        <v>248.30318163351595</v>
      </c>
      <c r="F245" s="40">
        <f t="shared" si="52"/>
        <v>0.24955367442431531</v>
      </c>
      <c r="G245" s="40">
        <f t="shared" si="53"/>
        <v>2.0258530901158763E-3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43"/>
        <v>248.10151407945449</v>
      </c>
      <c r="F246" s="40">
        <f t="shared" si="52"/>
        <v>0.25207808006105398</v>
      </c>
      <c r="G246" s="40">
        <f t="shared" si="53"/>
        <v>2.0458303038314949E-3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43"/>
        <v>247.90888925201955</v>
      </c>
      <c r="F247" s="40">
        <f t="shared" si="52"/>
        <v>0.25455737876852746</v>
      </c>
      <c r="G247" s="40">
        <f t="shared" si="53"/>
        <v>2.0660348168469521E-3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43"/>
        <v>247.71156372224195</v>
      </c>
      <c r="F248" s="40">
        <f t="shared" si="52"/>
        <v>0.25701408891131328</v>
      </c>
      <c r="G248" s="40">
        <f t="shared" si="53"/>
        <v>2.086514879020228E-3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43"/>
        <v>247.59457868135328</v>
      </c>
      <c r="F249" s="40">
        <f t="shared" si="52"/>
        <v>0.25857986979575154</v>
      </c>
      <c r="G249" s="40">
        <f t="shared" si="53"/>
        <v>2.1017861651052108E-3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43"/>
        <v>247.44797779269646</v>
      </c>
      <c r="F250" s="40">
        <f t="shared" si="52"/>
        <v>0.26074960305009331</v>
      </c>
      <c r="G250" s="40">
        <f t="shared" si="53"/>
        <v>2.119435216543833E-3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43"/>
        <v>247.39003056593663</v>
      </c>
      <c r="F251" s="40">
        <f xml:space="preserve"> E251^2*ABS(H$10/(LN(D251))^2-H$7)*(1/SQRT(C251)-1/SQRT(B251))/(SQRT(11*53))</f>
        <v>0.25717495605523055</v>
      </c>
      <c r="G251" s="40">
        <f xml:space="preserve"> E251*ABS(H$10/(LN(D251))^2-H$7)*(1/SQRT(C251)+1/SQRT(B251))/(SQRT(11*53))</f>
        <v>2.0911063991633774E-3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43"/>
        <v>247.35833950714542</v>
      </c>
      <c r="F252" s="40">
        <f t="shared" ref="F252:F260" si="54" xml:space="preserve"> E252^2*ABS(H$10/(LN(D252))^2-H$7)*(1/SQRT(C252)-1/SQRT(B252))/(SQRT(11*53))</f>
        <v>0.25867665004096557</v>
      </c>
      <c r="G252" s="40">
        <f t="shared" ref="G252:G260" si="55" xml:space="preserve"> E252*ABS(H$10/(LN(D252))^2-H$7)*(1/SQRT(C252)+1/SQRT(B252))/(SQRT(11*53))</f>
        <v>2.1043909486807679E-3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43"/>
        <v>247.36086769387666</v>
      </c>
      <c r="F253" s="40">
        <f t="shared" si="54"/>
        <v>0.260665791612748</v>
      </c>
      <c r="G253" s="40">
        <f t="shared" si="55"/>
        <v>2.1183852426862448E-3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43"/>
        <v>247.34699708664539</v>
      </c>
      <c r="F254" s="40">
        <f t="shared" si="54"/>
        <v>0.26179134253164627</v>
      </c>
      <c r="G254" s="40">
        <f t="shared" si="55"/>
        <v>2.1297479726721641E-3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43"/>
        <v>247.26639920054558</v>
      </c>
      <c r="F255" s="40">
        <f t="shared" si="54"/>
        <v>0.26370661174508286</v>
      </c>
      <c r="G255" s="40">
        <f t="shared" si="55"/>
        <v>2.1450925384306914E-3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43"/>
        <v>247.20298567135845</v>
      </c>
      <c r="F256" s="40">
        <f t="shared" si="54"/>
        <v>0.26531689455844415</v>
      </c>
      <c r="G256" s="40">
        <f t="shared" si="55"/>
        <v>2.1596645458413469E-3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43"/>
        <v>247.13975478030591</v>
      </c>
      <c r="F257" s="40">
        <f t="shared" si="54"/>
        <v>0.26711412531285811</v>
      </c>
      <c r="G257" s="40">
        <f t="shared" si="55"/>
        <v>2.1742458475535547E-3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43"/>
        <v>247.03124533806272</v>
      </c>
      <c r="F258" s="40">
        <f t="shared" si="54"/>
        <v>0.26893481114292106</v>
      </c>
      <c r="G258" s="40">
        <f t="shared" si="55"/>
        <v>2.1906440453052563E-3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56" xml:space="preserve"> (H$4+H$7*LN(D259)+H$10/LN(D259))^-1</f>
        <v>246.91474100148713</v>
      </c>
      <c r="F259" s="40">
        <f t="shared" si="54"/>
        <v>0.27140687852094258</v>
      </c>
      <c r="G259" s="40">
        <f t="shared" si="55"/>
        <v>2.209562112490179E-3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56"/>
        <v>246.6749285589635</v>
      </c>
      <c r="F260" s="40">
        <f t="shared" si="54"/>
        <v>0.27432690266067633</v>
      </c>
      <c r="G260" s="40">
        <f t="shared" si="55"/>
        <v>2.2327634539682155E-3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56"/>
        <v>246.39485317183045</v>
      </c>
      <c r="F261" s="40">
        <f xml:space="preserve"> E261^2*ABS(H$10/(LN(D261))^2-H$7)*(1/SQRT(C261)-1/SQRT(B261))/(SQRT(11*55))</f>
        <v>0.27158731797797325</v>
      </c>
      <c r="G261" s="40">
        <f xml:space="preserve"> E261*ABS(H$10/(LN(D261))^2-H$7)*(1/SQRT(C261)+1/SQRT(B261))/(SQRT(11*55))</f>
        <v>2.2128138261156703E-3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56"/>
        <v>246.08842586960637</v>
      </c>
      <c r="F262" s="40">
        <f t="shared" ref="F262:F270" si="57" xml:space="preserve"> E262^2*ABS(H$10/(LN(D262))^2-H$7)*(1/SQRT(C262)-1/SQRT(B262))/(SQRT(11*55))</f>
        <v>0.2740697219467369</v>
      </c>
      <c r="G262" s="40">
        <f t="shared" ref="G262:G270" si="58" xml:space="preserve"> E262*ABS(H$10/(LN(D262))^2-H$7)*(1/SQRT(C262)+1/SQRT(B262))/(SQRT(11*55))</f>
        <v>2.2360851018591371E-3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56"/>
        <v>245.80019859446998</v>
      </c>
      <c r="F263" s="40">
        <f t="shared" si="57"/>
        <v>0.27702658022226911</v>
      </c>
      <c r="G263" s="40">
        <f t="shared" si="58"/>
        <v>2.2607115907821557E-3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56"/>
        <v>245.51381101904664</v>
      </c>
      <c r="F264" s="40">
        <f t="shared" si="57"/>
        <v>0.28011337855478075</v>
      </c>
      <c r="G264" s="40">
        <f t="shared" si="58"/>
        <v>2.2857337834007239E-3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56"/>
        <v>245.2606268811511</v>
      </c>
      <c r="F265" s="40">
        <f t="shared" si="57"/>
        <v>0.28373504212228384</v>
      </c>
      <c r="G265" s="40">
        <f t="shared" si="58"/>
        <v>2.3116543855678955E-3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56"/>
        <v>245.01953462985838</v>
      </c>
      <c r="F266" s="40">
        <f t="shared" si="57"/>
        <v>0.28697279941497972</v>
      </c>
      <c r="G266" s="40">
        <f t="shared" si="58"/>
        <v>2.336668180779078E-3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56"/>
        <v>244.73771296143946</v>
      </c>
      <c r="F267" s="40">
        <f t="shared" si="57"/>
        <v>0.28970301136611565</v>
      </c>
      <c r="G267" s="40">
        <f t="shared" si="58"/>
        <v>2.3608351587661642E-3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56"/>
        <v>244.35577613084692</v>
      </c>
      <c r="F268" s="40">
        <f t="shared" si="57"/>
        <v>0.29225467595860966</v>
      </c>
      <c r="G268" s="40">
        <f t="shared" si="58"/>
        <v>2.3859725008006749E-3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56"/>
        <v>243.98216164869589</v>
      </c>
      <c r="F269" s="40">
        <f t="shared" si="57"/>
        <v>0.29479258439143252</v>
      </c>
      <c r="G269" s="40">
        <f t="shared" si="58"/>
        <v>2.4111796741456428E-3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56"/>
        <v>243.62028869310939</v>
      </c>
      <c r="F270" s="40">
        <f t="shared" si="57"/>
        <v>0.29741296640520715</v>
      </c>
      <c r="G270" s="40">
        <f t="shared" si="58"/>
        <v>2.4361361574856983E-3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56"/>
        <v>243.31592190029869</v>
      </c>
      <c r="F271" s="40">
        <f xml:space="preserve"> E271^2*ABS(H$10/(LN(D271))^2-H$7)*(1/SQRT(C271)-1/SQRT(B271))/(SQRT(11*57))</f>
        <v>0.29481385498012802</v>
      </c>
      <c r="G271" s="40">
        <f xml:space="preserve"> E271*ABS(H$10/(LN(D271))^2-H$7)*(1/SQRT(C271)+1/SQRT(B271))/(SQRT(11*57))</f>
        <v>2.41583444263817E-3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56"/>
        <v>243.06304382318922</v>
      </c>
      <c r="F272" s="40">
        <f t="shared" ref="F272:F280" si="59" xml:space="preserve"> E272^2*ABS(H$10/(LN(D272))^2-H$7)*(1/SQRT(C272)-1/SQRT(B272))/(SQRT(11*57))</f>
        <v>0.29790268268805792</v>
      </c>
      <c r="G272" s="40">
        <f t="shared" ref="G272:G280" si="60" xml:space="preserve"> E272*ABS(H$10/(LN(D272))^2-H$7)*(1/SQRT(C272)+1/SQRT(B272))/(SQRT(11*57))</f>
        <v>2.4407167697955943E-3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56"/>
        <v>242.78951923274917</v>
      </c>
      <c r="F273" s="40">
        <f t="shared" si="59"/>
        <v>0.3017025703492347</v>
      </c>
      <c r="G273" s="40">
        <f t="shared" si="60"/>
        <v>2.4680190796282251E-3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56"/>
        <v>242.47065521882604</v>
      </c>
      <c r="F274" s="40">
        <f t="shared" si="59"/>
        <v>0.30473006678636905</v>
      </c>
      <c r="G274" s="40">
        <f t="shared" si="60"/>
        <v>2.4944043759628958E-3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56"/>
        <v>242.16706234628336</v>
      </c>
      <c r="F275" s="40">
        <f t="shared" si="59"/>
        <v>0.30769900819764767</v>
      </c>
      <c r="G275" s="40">
        <f t="shared" si="60"/>
        <v>2.5197199348448145E-3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56"/>
        <v>241.8542914085404</v>
      </c>
      <c r="F276" s="40">
        <f t="shared" si="59"/>
        <v>0.31090971240778759</v>
      </c>
      <c r="G276" s="40">
        <f t="shared" si="60"/>
        <v>2.5469848863554842E-3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56"/>
        <v>241.52002903342259</v>
      </c>
      <c r="F277" s="40">
        <f t="shared" si="59"/>
        <v>0.3135911484480412</v>
      </c>
      <c r="G277" s="40">
        <f t="shared" si="60"/>
        <v>2.572250404236916E-3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56"/>
        <v>241.2166188674457</v>
      </c>
      <c r="F278" s="40">
        <f t="shared" si="59"/>
        <v>0.31659557154043333</v>
      </c>
      <c r="G278" s="40">
        <f t="shared" si="60"/>
        <v>2.5978726869812208E-3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56"/>
        <v>241.03049604925357</v>
      </c>
      <c r="F279" s="40">
        <f t="shared" si="59"/>
        <v>0.31934059999384401</v>
      </c>
      <c r="G279" s="40">
        <f t="shared" si="60"/>
        <v>2.619857839620729E-3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56"/>
        <v>240.87790821613183</v>
      </c>
      <c r="F280" s="40">
        <f t="shared" si="59"/>
        <v>0.32102855544821202</v>
      </c>
      <c r="G280" s="40">
        <f t="shared" si="60"/>
        <v>2.6373246142430717E-3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56"/>
        <v>240.75257910755354</v>
      </c>
      <c r="F281" s="40">
        <f xml:space="preserve"> E281^2*ABS(H$10/(LN(D281))^2-H$7)*(1/SQRT(C281)-1/SQRT(B281))/(SQRT(11*59))</f>
        <v>0.31757883503123946</v>
      </c>
      <c r="G281" s="40">
        <f xml:space="preserve"> E281*ABS(H$10/(LN(D281))^2-H$7)*(1/SQRT(C281)+1/SQRT(B281))/(SQRT(11*59))</f>
        <v>2.6096089294969753E-3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56"/>
        <v>240.65048910408032</v>
      </c>
      <c r="F282" s="40">
        <f t="shared" ref="F282:F290" si="61" xml:space="preserve"> E282^2*ABS(H$10/(LN(D282))^2-H$7)*(1/SQRT(C282)-1/SQRT(B282))/(SQRT(11*59))</f>
        <v>0.32038072234029691</v>
      </c>
      <c r="G282" s="40">
        <f t="shared" ref="G282:G290" si="62" xml:space="preserve"> E282*ABS(H$10/(LN(D282))^2-H$7)*(1/SQRT(C282)+1/SQRT(B282))/(SQRT(11*59))</f>
        <v>2.6300990337825149E-3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56"/>
        <v>240.50923683029708</v>
      </c>
      <c r="F283" s="40">
        <f t="shared" si="61"/>
        <v>0.32281311297534121</v>
      </c>
      <c r="G283" s="40">
        <f t="shared" si="62"/>
        <v>2.6507363596833425E-3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56"/>
        <v>240.36921590375846</v>
      </c>
      <c r="F284" s="40">
        <f t="shared" si="61"/>
        <v>0.32466164660741459</v>
      </c>
      <c r="G284" s="40">
        <f t="shared" si="62"/>
        <v>2.6689771303054738E-3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56"/>
        <v>240.27861872417083</v>
      </c>
      <c r="F285" s="40">
        <f t="shared" si="61"/>
        <v>0.326466363945282</v>
      </c>
      <c r="G285" s="40">
        <f t="shared" si="62"/>
        <v>2.6855103119031174E-3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56"/>
        <v>240.11492906481706</v>
      </c>
      <c r="F286" s="40">
        <f t="shared" si="61"/>
        <v>0.32868007451111675</v>
      </c>
      <c r="G286" s="40">
        <f t="shared" si="62"/>
        <v>2.7052932294147785E-3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56"/>
        <v>239.93469238894525</v>
      </c>
      <c r="F287" s="40">
        <f t="shared" si="61"/>
        <v>0.33113751635093369</v>
      </c>
      <c r="G287" s="40">
        <f t="shared" si="62"/>
        <v>2.7268293994876193E-3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56"/>
        <v>239.78433184642702</v>
      </c>
      <c r="F288" s="40">
        <f t="shared" si="61"/>
        <v>0.33379768997438369</v>
      </c>
      <c r="G288" s="40">
        <f t="shared" si="62"/>
        <v>2.7472934058830655E-3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56"/>
        <v>239.64323808933437</v>
      </c>
      <c r="F289" s="40">
        <f t="shared" si="61"/>
        <v>0.3366329931719152</v>
      </c>
      <c r="G289" s="40">
        <f t="shared" si="62"/>
        <v>2.7699536130639949E-3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56"/>
        <v>239.44844704109821</v>
      </c>
      <c r="F290" s="40">
        <f t="shared" si="61"/>
        <v>0.33885715262371124</v>
      </c>
      <c r="G290" s="40">
        <f t="shared" si="62"/>
        <v>2.791522211687139E-3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56"/>
        <v>239.19363963260605</v>
      </c>
      <c r="F291" s="40">
        <f xml:space="preserve"> E291^2*ABS(H$10/(LN(D291))^2-H$7)*(1/SQRT(C291)-1/SQRT(B291))/(SQRT(11*61))</f>
        <v>0.33612556997759724</v>
      </c>
      <c r="G291" s="40">
        <f xml:space="preserve"> E291*ABS(H$10/(LN(D291))^2-H$7)*(1/SQRT(C291)+1/SQRT(B291))/(SQRT(11*61))</f>
        <v>2.7685820486559732E-3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56"/>
        <v>238.95894492421604</v>
      </c>
      <c r="F292" s="40">
        <f t="shared" ref="F292:F300" si="63" xml:space="preserve"> E292^2*ABS(H$10/(LN(D292))^2-H$7)*(1/SQRT(C292)-1/SQRT(B292))/(SQRT(11*61))</f>
        <v>0.33899206447998576</v>
      </c>
      <c r="G292" s="40">
        <f t="shared" ref="G292:G300" si="64" xml:space="preserve"> E292*ABS(H$10/(LN(D292))^2-H$7)*(1/SQRT(C292)+1/SQRT(B292))/(SQRT(11*61))</f>
        <v>2.7929375698365184E-3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56"/>
        <v>238.68645001240873</v>
      </c>
      <c r="F293" s="40">
        <f t="shared" si="63"/>
        <v>0.34188931026789737</v>
      </c>
      <c r="G293" s="40">
        <f t="shared" si="64"/>
        <v>2.8184226231144308E-3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56"/>
        <v>238.46137756212204</v>
      </c>
      <c r="F294" s="40">
        <f t="shared" si="63"/>
        <v>0.34424858398136554</v>
      </c>
      <c r="G294" s="40">
        <f t="shared" si="64"/>
        <v>2.8403130136280593E-3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56"/>
        <v>238.24096084342855</v>
      </c>
      <c r="F295" s="40">
        <f t="shared" si="63"/>
        <v>0.34719912693392496</v>
      </c>
      <c r="G295" s="40">
        <f t="shared" si="64"/>
        <v>2.864832394917592E-3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56"/>
        <v>237.9690380607631</v>
      </c>
      <c r="F296" s="40">
        <f t="shared" si="63"/>
        <v>0.35068480212296838</v>
      </c>
      <c r="G296" s="40">
        <f t="shared" si="64"/>
        <v>2.8930536695070778E-3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56"/>
        <v>237.73345159114666</v>
      </c>
      <c r="F297" s="40">
        <f t="shared" si="63"/>
        <v>0.35275890302394386</v>
      </c>
      <c r="G297" s="40">
        <f t="shared" si="64"/>
        <v>2.9143028301126779E-3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56"/>
        <v>237.50843446330472</v>
      </c>
      <c r="F298" s="40">
        <f t="shared" si="63"/>
        <v>0.35615763344600965</v>
      </c>
      <c r="G298" s="40">
        <f t="shared" si="64"/>
        <v>2.9414829292859664E-3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56"/>
        <v>237.3227183677736</v>
      </c>
      <c r="F299" s="40">
        <f t="shared" si="63"/>
        <v>0.35837812966258981</v>
      </c>
      <c r="G299" s="40">
        <f t="shared" si="64"/>
        <v>2.962492975272461E-3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56"/>
        <v>237.11764891819749</v>
      </c>
      <c r="F300" s="40">
        <f t="shared" si="63"/>
        <v>0.36127183559077114</v>
      </c>
      <c r="G300" s="40">
        <f t="shared" si="64"/>
        <v>2.9869349139121804E-3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56"/>
        <v>236.92449613513136</v>
      </c>
      <c r="F301" s="47">
        <f xml:space="preserve"> E301^2*ABS(H$10/(LN(D301))^2-H$7)*(1/SQRT(C301)-1/SQRT(B301))/(SQRT(11*63))</f>
        <v>0.3581707895538756</v>
      </c>
      <c r="G301" s="47">
        <f xml:space="preserve"> E301*ABS(H$10/(LN(D301))^2-H$7)*(1/SQRT(C301)+1/SQRT(B301))/(SQRT(11*63))</f>
        <v>2.9607736244644262E-3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56"/>
        <v>236.77926870767584</v>
      </c>
      <c r="F302" s="40">
        <f t="shared" ref="F302:F310" si="65" xml:space="preserve"> E302^2*ABS(H$10/(LN(D302))^2-H$7)*(1/SQRT(C302)-1/SQRT(B302))/(SQRT(11*63))</f>
        <v>0.36044567680785494</v>
      </c>
      <c r="G302" s="40">
        <f t="shared" ref="G302:G310" si="66" xml:space="preserve"> E302*ABS(H$10/(LN(D302))^2-H$7)*(1/SQRT(C302)+1/SQRT(B302))/(SQRT(11*63))</f>
        <v>2.9806732249771433E-3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56"/>
        <v>236.58017229619361</v>
      </c>
      <c r="F303" s="40">
        <f t="shared" si="65"/>
        <v>0.36334234004506127</v>
      </c>
      <c r="G303" s="40">
        <f t="shared" si="66"/>
        <v>3.0058831960190014E-3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56"/>
        <v>236.39699636945332</v>
      </c>
      <c r="F304" s="40">
        <f t="shared" si="65"/>
        <v>0.36514601325847945</v>
      </c>
      <c r="G304" s="40">
        <f t="shared" si="66"/>
        <v>3.0245433716812684E-3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56"/>
        <v>236.15722368185604</v>
      </c>
      <c r="F305" s="40">
        <f t="shared" si="65"/>
        <v>0.36796228902264877</v>
      </c>
      <c r="G305" s="40">
        <f t="shared" si="66"/>
        <v>3.0491861426723043E-3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56"/>
        <v>235.90914677164199</v>
      </c>
      <c r="F306" s="40">
        <f t="shared" si="65"/>
        <v>0.37071989622389723</v>
      </c>
      <c r="G306" s="40">
        <f t="shared" si="66"/>
        <v>3.0736173022149465E-3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56"/>
        <v>235.67180635951539</v>
      </c>
      <c r="F307" s="40">
        <f t="shared" si="65"/>
        <v>0.37335148271517321</v>
      </c>
      <c r="G307" s="40">
        <f t="shared" si="66"/>
        <v>3.0983446273877657E-3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56"/>
        <v>235.37362117473859</v>
      </c>
      <c r="F308" s="40">
        <f t="shared" si="65"/>
        <v>0.37681292836097535</v>
      </c>
      <c r="G308" s="40">
        <f t="shared" si="66"/>
        <v>3.1280111092758748E-3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56"/>
        <v>235.13209871862023</v>
      </c>
      <c r="F309" s="40">
        <f t="shared" si="65"/>
        <v>0.37980477573175658</v>
      </c>
      <c r="G309" s="40">
        <f t="shared" si="66"/>
        <v>3.1535061252894801E-3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56"/>
        <v>234.83870889837712</v>
      </c>
      <c r="F310" s="40">
        <f t="shared" si="65"/>
        <v>0.38334597152979816</v>
      </c>
      <c r="G310" s="40">
        <f t="shared" si="66"/>
        <v>3.1826528161585069E-3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56"/>
        <v>234.53804260659751</v>
      </c>
      <c r="F311" s="40">
        <f xml:space="preserve"> E311^2*ABS(H$10/(LN(D311))^2-H$7)*(1/SQRT(C311)-1/SQRT(B311))/(SQRT(11*65))</f>
        <v>0.38039349127156852</v>
      </c>
      <c r="G311" s="40">
        <f xml:space="preserve"> E311*ABS(H$10/(LN(D311))^2-H$7)*(1/SQRT(C311)+1/SQRT(B311))/(SQRT(11*65))</f>
        <v>3.1593964146250176E-3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56"/>
        <v>234.23056249822918</v>
      </c>
      <c r="F312" s="40">
        <f t="shared" ref="F312:F320" si="67" xml:space="preserve"> E312^2*ABS(H$10/(LN(D312))^2-H$7)*(1/SQRT(C312)-1/SQRT(B312))/(SQRT(11*65))</f>
        <v>0.38356714916726692</v>
      </c>
      <c r="G312" s="40">
        <f t="shared" ref="G312:G320" si="68" xml:space="preserve"> E312*ABS(H$10/(LN(D312))^2-H$7)*(1/SQRT(C312)+1/SQRT(B312))/(SQRT(11*65))</f>
        <v>3.18772423356659E-3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56"/>
        <v>233.91959761932307</v>
      </c>
      <c r="F313" s="40">
        <f t="shared" si="67"/>
        <v>0.38761152908205621</v>
      </c>
      <c r="G313" s="40">
        <f t="shared" si="68"/>
        <v>3.2199024903679318E-3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56"/>
        <v>233.6446979614787</v>
      </c>
      <c r="F314" s="40">
        <f t="shared" si="67"/>
        <v>0.38931776239793403</v>
      </c>
      <c r="G314" s="40">
        <f t="shared" si="68"/>
        <v>3.2411609561765475E-3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56"/>
        <v>233.3359891672759</v>
      </c>
      <c r="F315" s="40">
        <f t="shared" si="67"/>
        <v>0.39248738603031486</v>
      </c>
      <c r="G315" s="40">
        <f t="shared" si="68"/>
        <v>3.2690581953918152E-3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56"/>
        <v>233.0738484463418</v>
      </c>
      <c r="F316" s="40">
        <f t="shared" si="67"/>
        <v>0.39571708911991399</v>
      </c>
      <c r="G316" s="40">
        <f t="shared" si="68"/>
        <v>3.2971912691427277E-3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56"/>
        <v>232.84004186817728</v>
      </c>
      <c r="F317" s="40">
        <f t="shared" si="67"/>
        <v>0.39869129344717014</v>
      </c>
      <c r="G317" s="40">
        <f t="shared" si="68"/>
        <v>3.3230042436386345E-3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56"/>
        <v>232.60767259436091</v>
      </c>
      <c r="F318" s="40">
        <f t="shared" si="67"/>
        <v>0.40109419021490816</v>
      </c>
      <c r="G318" s="40">
        <f t="shared" si="68"/>
        <v>3.3458475503507167E-3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56"/>
        <v>232.44635101676394</v>
      </c>
      <c r="F319" s="40">
        <f t="shared" si="67"/>
        <v>0.4034450283424828</v>
      </c>
      <c r="G319" s="40">
        <f t="shared" si="68"/>
        <v>3.3676715239719431E-3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56"/>
        <v>232.23946900747518</v>
      </c>
      <c r="F320" s="40">
        <f t="shared" si="67"/>
        <v>0.40704361945415646</v>
      </c>
      <c r="G320" s="40">
        <f t="shared" si="68"/>
        <v>3.3951717308545932E-3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56"/>
        <v>232.08357911913092</v>
      </c>
      <c r="F321" s="40">
        <f xml:space="preserve"> E321^2*ABS(H$10/(LN(D321))^2-H$7)*(1/SQRT(C321)-1/SQRT(B321))/(SQRT(11*67))</f>
        <v>0.40301419132463334</v>
      </c>
      <c r="G321" s="40">
        <f xml:space="preserve"> E321*ABS(H$10/(LN(D321))^2-H$7)*(1/SQRT(C321)+1/SQRT(B321))/(SQRT(11*67))</f>
        <v>3.3633678693604199E-3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56"/>
        <v>231.97352540540356</v>
      </c>
      <c r="F322" s="40">
        <f t="shared" ref="F322:F330" si="69" xml:space="preserve"> E322^2*ABS(H$10/(LN(D322))^2-H$7)*(1/SQRT(C322)-1/SQRT(B322))/(SQRT(11*67))</f>
        <v>0.40548762855046144</v>
      </c>
      <c r="G322" s="40">
        <f t="shared" ref="G322:G330" si="70" xml:space="preserve"> E322*ABS(H$10/(LN(D322))^2-H$7)*(1/SQRT(C322)+1/SQRT(B322))/(SQRT(11*67))</f>
        <v>3.3850776318771012E-3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71" xml:space="preserve"> (H$4+H$7*LN(D323)+H$10/LN(D323))^-1</f>
        <v>231.81648808149146</v>
      </c>
      <c r="F323" s="40">
        <f t="shared" si="69"/>
        <v>0.40816855815419961</v>
      </c>
      <c r="G323" s="40">
        <f t="shared" si="70"/>
        <v>3.4075732927626016E-3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71"/>
        <v>231.61721630932581</v>
      </c>
      <c r="F324" s="40">
        <f t="shared" si="69"/>
        <v>0.41043861597727227</v>
      </c>
      <c r="G324" s="40">
        <f t="shared" si="70"/>
        <v>3.4295538385145409E-3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71"/>
        <v>231.3952918515464</v>
      </c>
      <c r="F325" s="40">
        <f t="shared" si="69"/>
        <v>0.41308329567581759</v>
      </c>
      <c r="G325" s="40">
        <f t="shared" si="70"/>
        <v>3.4544797867708996E-3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71"/>
        <v>231.30424536141913</v>
      </c>
      <c r="F326" s="40">
        <f t="shared" si="69"/>
        <v>0.41528406681929136</v>
      </c>
      <c r="G326" s="40">
        <f t="shared" si="70"/>
        <v>3.4757114237395767E-3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71"/>
        <v>231.19911628706865</v>
      </c>
      <c r="F327" s="40">
        <f t="shared" si="69"/>
        <v>0.41733538481479171</v>
      </c>
      <c r="G327" s="40">
        <f t="shared" si="70"/>
        <v>3.4958651681459359E-3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71"/>
        <v>231.07545584177907</v>
      </c>
      <c r="F328" s="40">
        <f t="shared" si="69"/>
        <v>0.4211675348899947</v>
      </c>
      <c r="G328" s="40">
        <f t="shared" si="70"/>
        <v>3.523333442602116E-3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71"/>
        <v>230.94627636069242</v>
      </c>
      <c r="F329" s="40">
        <f t="shared" si="69"/>
        <v>0.42454042022920063</v>
      </c>
      <c r="G329" s="40">
        <f t="shared" si="70"/>
        <v>3.5492891740216523E-3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71"/>
        <v>230.77267082725564</v>
      </c>
      <c r="F330" s="40">
        <f t="shared" si="69"/>
        <v>0.42757300539859788</v>
      </c>
      <c r="G330" s="40">
        <f t="shared" si="70"/>
        <v>3.5752059741486664E-3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71"/>
        <v>230.64296205059392</v>
      </c>
      <c r="F331" s="40">
        <f xml:space="preserve"> E331^2*ABS(H$10/(LN(D331))^2-H$7)*(1/SQRT(C331)-1/SQRT(B331))/(SQRT(11*69))</f>
        <v>0.42197147205102425</v>
      </c>
      <c r="G331" s="40">
        <f xml:space="preserve"> E331*ABS(H$10/(LN(D331))^2-H$7)*(1/SQRT(C331)+1/SQRT(B331))/(SQRT(11*69))</f>
        <v>3.5360434052670625E-3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71"/>
        <v>230.52290864635458</v>
      </c>
      <c r="F332" s="40">
        <f t="shared" ref="F332:F340" si="72" xml:space="preserve"> E332^2*ABS(H$10/(LN(D332))^2-H$7)*(1/SQRT(C332)-1/SQRT(B332))/(SQRT(11*69))</f>
        <v>0.42505915118215865</v>
      </c>
      <c r="G332" s="40">
        <f t="shared" ref="G332:G340" si="73" xml:space="preserve"> E332*ABS(H$10/(LN(D332))^2-H$7)*(1/SQRT(C332)+1/SQRT(B332))/(SQRT(11*69))</f>
        <v>3.5620578261455625E-3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71"/>
        <v>230.40606421121842</v>
      </c>
      <c r="F333" s="40">
        <f t="shared" si="72"/>
        <v>0.42801426886875399</v>
      </c>
      <c r="G333" s="40">
        <f t="shared" si="73"/>
        <v>3.5864374484694517E-3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71"/>
        <v>230.35856427286089</v>
      </c>
      <c r="F334" s="40">
        <f t="shared" si="72"/>
        <v>0.43104653531429804</v>
      </c>
      <c r="G334" s="40">
        <f t="shared" si="73"/>
        <v>3.6098056791614786E-3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71"/>
        <v>230.35629490670874</v>
      </c>
      <c r="F335" s="40">
        <f t="shared" si="72"/>
        <v>0.43431290674979123</v>
      </c>
      <c r="G335" s="40">
        <f t="shared" si="73"/>
        <v>3.6333221265197127E-3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71"/>
        <v>230.38003706701625</v>
      </c>
      <c r="F336" s="40">
        <f t="shared" si="72"/>
        <v>0.43584875961334707</v>
      </c>
      <c r="G336" s="40">
        <f t="shared" si="73"/>
        <v>3.6492061264981322E-3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71"/>
        <v>230.39254165487662</v>
      </c>
      <c r="F337" s="40">
        <f t="shared" si="72"/>
        <v>0.43746362603933342</v>
      </c>
      <c r="G337" s="40">
        <f t="shared" si="73"/>
        <v>3.6649111066440593E-3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71"/>
        <v>230.43019126003045</v>
      </c>
      <c r="F338" s="40">
        <f t="shared" si="72"/>
        <v>0.43947881367864589</v>
      </c>
      <c r="G338" s="40">
        <f t="shared" si="73"/>
        <v>3.6829314730751194E-3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71"/>
        <v>230.4449024600105</v>
      </c>
      <c r="F339" s="40">
        <f t="shared" si="72"/>
        <v>0.44160806043168743</v>
      </c>
      <c r="G339" s="40">
        <f t="shared" si="73"/>
        <v>3.7000899060207074E-3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71"/>
        <v>230.48432159159654</v>
      </c>
      <c r="F340" s="40">
        <f t="shared" si="72"/>
        <v>0.44371988281830355</v>
      </c>
      <c r="G340" s="40">
        <f t="shared" si="73"/>
        <v>3.716862486731828E-3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71"/>
        <v>230.50954213131951</v>
      </c>
      <c r="F341" s="40">
        <f xml:space="preserve"> E341^2*ABS(H$10/(LN(D341))^2-H$7)*(1/SQRT(C341)-1/SQRT(B341))/(SQRT(11*71))</f>
        <v>0.43932952070284953</v>
      </c>
      <c r="G341" s="40">
        <f xml:space="preserve"> E341*ABS(H$10/(LN(D341))^2-H$7)*(1/SQRT(C341)+1/SQRT(B341))/(SQRT(11*71))</f>
        <v>3.6798545869973888E-3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71"/>
        <v>230.51539350518772</v>
      </c>
      <c r="F342" s="40">
        <f t="shared" ref="F342:F350" si="74" xml:space="preserve"> E342^2*ABS(H$10/(LN(D342))^2-H$7)*(1/SQRT(C342)-1/SQRT(B342))/(SQRT(11*71))</f>
        <v>0.44043386708364785</v>
      </c>
      <c r="G342" s="40">
        <f t="shared" ref="G342:G350" si="75" xml:space="preserve"> E342*ABS(H$10/(LN(D342))^2-H$7)*(1/SQRT(C342)+1/SQRT(B342))/(SQRT(11*71))</f>
        <v>3.6939427215351758E-3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71"/>
        <v>230.42221792314339</v>
      </c>
      <c r="F343" s="40">
        <f t="shared" si="74"/>
        <v>0.44290707963675147</v>
      </c>
      <c r="G343" s="40">
        <f t="shared" si="75"/>
        <v>3.716713709618181E-3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71"/>
        <v>230.31901686676298</v>
      </c>
      <c r="F344" s="40">
        <f t="shared" si="74"/>
        <v>0.44649827170799228</v>
      </c>
      <c r="G344" s="40">
        <f t="shared" si="75"/>
        <v>3.7440923478441533E-3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71"/>
        <v>230.17452247983178</v>
      </c>
      <c r="F345" s="40">
        <f t="shared" si="74"/>
        <v>0.44905446840955338</v>
      </c>
      <c r="G345" s="40">
        <f t="shared" si="75"/>
        <v>3.7672747068903229E-3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71"/>
        <v>230.03446113143102</v>
      </c>
      <c r="F346" s="40">
        <f t="shared" si="74"/>
        <v>0.4528032339765099</v>
      </c>
      <c r="G346" s="40">
        <f t="shared" si="75"/>
        <v>3.7956485070628934E-3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71"/>
        <v>229.87672017843136</v>
      </c>
      <c r="F347" s="40">
        <f t="shared" si="74"/>
        <v>0.45505496052930022</v>
      </c>
      <c r="G347" s="40">
        <f t="shared" si="75"/>
        <v>3.81890352351733E-3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71"/>
        <v>229.66659634843822</v>
      </c>
      <c r="F348" s="40">
        <f t="shared" si="74"/>
        <v>0.45894527283649816</v>
      </c>
      <c r="G348" s="40">
        <f t="shared" si="75"/>
        <v>3.8482363736759505E-3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71"/>
        <v>229.45888080250643</v>
      </c>
      <c r="F349" s="40">
        <f t="shared" si="74"/>
        <v>0.46099487130352806</v>
      </c>
      <c r="G349" s="40">
        <f t="shared" si="75"/>
        <v>3.8697804105781923E-3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71"/>
        <v>229.3454516788687</v>
      </c>
      <c r="F350" s="40">
        <f t="shared" si="74"/>
        <v>0.46456947679945892</v>
      </c>
      <c r="G350" s="40">
        <f t="shared" si="75"/>
        <v>3.8973249960664517E-3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71"/>
        <v>229.1333429889055</v>
      </c>
      <c r="F351" s="40">
        <f xml:space="preserve"> E351^2*ABS(H$10/(LN(D351))^2-H$7)*(1/SQRT(C351)-1/SQRT(B351))/(SQRT(11*73))</f>
        <v>0.46033059649837382</v>
      </c>
      <c r="G351" s="40">
        <f xml:space="preserve"> E351*ABS(H$10/(LN(D351))^2-H$7)*(1/SQRT(C351)+1/SQRT(B351))/(SQRT(11*73))</f>
        <v>3.8654569898984169E-3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71"/>
        <v>229.03378667300194</v>
      </c>
      <c r="F352" s="40">
        <f t="shared" ref="F352:F360" si="76" xml:space="preserve"> E352^2*ABS(H$10/(LN(D352))^2-H$7)*(1/SQRT(C352)-1/SQRT(B352))/(SQRT(11*73))</f>
        <v>0.46297841013703422</v>
      </c>
      <c r="G352" s="40">
        <f t="shared" ref="G352:G360" si="77" xml:space="preserve"> E352*ABS(H$10/(LN(D352))^2-H$7)*(1/SQRT(C352)+1/SQRT(B352))/(SQRT(11*73))</f>
        <v>3.8878824133591022E-3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71"/>
        <v>228.89552122310158</v>
      </c>
      <c r="F353" s="40">
        <f t="shared" si="76"/>
        <v>0.46544465956386039</v>
      </c>
      <c r="G353" s="40">
        <f t="shared" si="77"/>
        <v>3.9110878410177413E-3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71"/>
        <v>228.88455671140483</v>
      </c>
      <c r="F354" s="40">
        <f t="shared" si="76"/>
        <v>0.4676855460523115</v>
      </c>
      <c r="G354" s="40">
        <f t="shared" si="77"/>
        <v>3.9308654318990595E-3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71"/>
        <v>228.87022090324729</v>
      </c>
      <c r="F355" s="40">
        <f t="shared" si="76"/>
        <v>0.4689449039631518</v>
      </c>
      <c r="G355" s="40">
        <f t="shared" si="77"/>
        <v>3.9461735922064357E-3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71"/>
        <v>228.87313599313811</v>
      </c>
      <c r="F356" s="40">
        <f t="shared" si="76"/>
        <v>0.47346400155701729</v>
      </c>
      <c r="G356" s="40">
        <f t="shared" si="77"/>
        <v>3.9739504389123591E-3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71"/>
        <v>228.86965205094023</v>
      </c>
      <c r="F357" s="40">
        <f t="shared" si="76"/>
        <v>0.4747494404107625</v>
      </c>
      <c r="G357" s="40">
        <f t="shared" si="77"/>
        <v>3.990126844056213E-3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71"/>
        <v>228.81327804556804</v>
      </c>
      <c r="F358" s="40">
        <f t="shared" si="76"/>
        <v>0.47786224284403117</v>
      </c>
      <c r="G358" s="40">
        <f t="shared" si="77"/>
        <v>4.0153199176683986E-3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71"/>
        <v>228.71843074953608</v>
      </c>
      <c r="F359" s="40">
        <f t="shared" si="76"/>
        <v>0.47930907602839146</v>
      </c>
      <c r="G359" s="40">
        <f t="shared" si="77"/>
        <v>4.0345637546821819E-3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71"/>
        <v>228.56478422855014</v>
      </c>
      <c r="F360" s="40">
        <f t="shared" si="76"/>
        <v>0.48180381975082465</v>
      </c>
      <c r="G360" s="40">
        <f t="shared" si="77"/>
        <v>4.0588542897627257E-3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71"/>
        <v>228.36264061160418</v>
      </c>
      <c r="F361" s="40">
        <f xml:space="preserve"> E361^2*ABS(H$10/(LN(D361))^2-H$7)*(1/SQRT(C361)-1/SQRT(B361))/(SQRT(11*75))</f>
        <v>0.47813781232029257</v>
      </c>
      <c r="G361" s="40">
        <f xml:space="preserve"> E361*ABS(H$10/(LN(D361))^2-H$7)*(1/SQRT(C361)+1/SQRT(B361))/(SQRT(11*75))</f>
        <v>4.0287007423613526E-3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71"/>
        <v>228.26723184170072</v>
      </c>
      <c r="F362" s="40">
        <f t="shared" ref="F362:F370" si="78" xml:space="preserve"> E362^2*ABS(H$10/(LN(D362))^2-H$7)*(1/SQRT(C362)-1/SQRT(B362))/(SQRT(11*75))</f>
        <v>0.48082128559936682</v>
      </c>
      <c r="G362" s="40">
        <f t="shared" ref="G362:G370" si="79" xml:space="preserve"> E362*ABS(H$10/(LN(D362))^2-H$7)*(1/SQRT(C362)+1/SQRT(B362))/(SQRT(11*75))</f>
        <v>4.0524950623511413E-3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71"/>
        <v>228.06278132888397</v>
      </c>
      <c r="F363" s="40">
        <f t="shared" si="78"/>
        <v>0.48507148872697536</v>
      </c>
      <c r="G363" s="40">
        <f t="shared" si="79"/>
        <v>4.0851567081351837E-3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71"/>
        <v>227.82554116673086</v>
      </c>
      <c r="F364" s="40">
        <f t="shared" si="78"/>
        <v>0.48848877308861161</v>
      </c>
      <c r="G364" s="40">
        <f t="shared" si="79"/>
        <v>4.1145315366537564E-3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71"/>
        <v>227.57145692312065</v>
      </c>
      <c r="F365" s="40">
        <f t="shared" si="78"/>
        <v>0.49263552135205879</v>
      </c>
      <c r="G365" s="40">
        <f t="shared" si="79"/>
        <v>4.1490065368937432E-3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71"/>
        <v>227.30004618887986</v>
      </c>
      <c r="F366" s="40">
        <f t="shared" si="78"/>
        <v>0.49559156334798554</v>
      </c>
      <c r="G366" s="40">
        <f t="shared" si="79"/>
        <v>4.1786619171838854E-3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71"/>
        <v>227.06599283158829</v>
      </c>
      <c r="F367" s="40">
        <f t="shared" si="78"/>
        <v>0.4981113013906498</v>
      </c>
      <c r="G367" s="40">
        <f t="shared" si="79"/>
        <v>4.2044011782447904E-3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71"/>
        <v>226.83873366553439</v>
      </c>
      <c r="F368" s="40">
        <f t="shared" si="78"/>
        <v>0.50196357248634216</v>
      </c>
      <c r="G368" s="40">
        <f t="shared" si="79"/>
        <v>4.2356516743826964E-3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71"/>
        <v>226.68132937178464</v>
      </c>
      <c r="F369" s="40">
        <f t="shared" si="78"/>
        <v>0.50609038578744292</v>
      </c>
      <c r="G369" s="40">
        <f t="shared" si="79"/>
        <v>4.2680520883112806E-3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71"/>
        <v>226.58444578060556</v>
      </c>
      <c r="F370" s="40">
        <f t="shared" si="78"/>
        <v>0.50763261314870778</v>
      </c>
      <c r="G370" s="40">
        <f t="shared" si="79"/>
        <v>4.2867460522325838E-3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71"/>
        <v>226.51402729607989</v>
      </c>
      <c r="F371" s="40">
        <f xml:space="preserve"> E371^2*ABS(H$10/(LN(D371))^2-H$7)*(1/SQRT(C371)-1/SQRT(B371))/(SQRT(11*77))</f>
        <v>0.50328296942265438</v>
      </c>
      <c r="G371" s="40">
        <f xml:space="preserve"> E371*ABS(H$10/(LN(D371))^2-H$7)*(1/SQRT(C371)+1/SQRT(B371))/(SQRT(11*77))</f>
        <v>4.250124111112182E-3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71"/>
        <v>226.44371359353647</v>
      </c>
      <c r="F372" s="40">
        <f t="shared" ref="F372:F380" si="80" xml:space="preserve"> E372^2*ABS(H$10/(LN(D372))^2-H$7)*(1/SQRT(C372)-1/SQRT(B372))/(SQRT(11*77))</f>
        <v>0.50547391268183317</v>
      </c>
      <c r="G372" s="40">
        <f t="shared" ref="G372:G380" si="81" xml:space="preserve"> E372*ABS(H$10/(LN(D372))^2-H$7)*(1/SQRT(C372)+1/SQRT(B372))/(SQRT(11*77))</f>
        <v>4.270818332520538E-3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71"/>
        <v>226.34929361753132</v>
      </c>
      <c r="F373" s="40">
        <f t="shared" si="80"/>
        <v>0.50783405828638639</v>
      </c>
      <c r="G373" s="40">
        <f t="shared" si="81"/>
        <v>4.2926995692818548E-3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71"/>
        <v>226.33602273726237</v>
      </c>
      <c r="F374" s="40">
        <f t="shared" si="80"/>
        <v>0.51044647256308917</v>
      </c>
      <c r="G374" s="40">
        <f t="shared" si="81"/>
        <v>4.3151935520045568E-3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71"/>
        <v>226.37255005865762</v>
      </c>
      <c r="F375" s="40">
        <f t="shared" si="80"/>
        <v>0.51206293825762328</v>
      </c>
      <c r="G375" s="40">
        <f t="shared" si="81"/>
        <v>4.3306211837946364E-3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71"/>
        <v>226.33379534729883</v>
      </c>
      <c r="F376" s="40">
        <f t="shared" si="80"/>
        <v>0.51516718076321466</v>
      </c>
      <c r="G376" s="40">
        <f t="shared" si="81"/>
        <v>4.3551001730287048E-3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71"/>
        <v>226.32090638366853</v>
      </c>
      <c r="F377" s="40">
        <f t="shared" si="80"/>
        <v>0.51741387895927948</v>
      </c>
      <c r="G377" s="40">
        <f t="shared" si="81"/>
        <v>4.3741179826672274E-3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71"/>
        <v>226.28730041222329</v>
      </c>
      <c r="F378" s="40">
        <f t="shared" si="80"/>
        <v>0.52039553502369307</v>
      </c>
      <c r="G378" s="40">
        <f t="shared" si="81"/>
        <v>4.3976030320423496E-3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71"/>
        <v>226.25860027987065</v>
      </c>
      <c r="F379" s="40">
        <f t="shared" si="80"/>
        <v>0.52248323237188143</v>
      </c>
      <c r="G379" s="40">
        <f t="shared" si="81"/>
        <v>4.4186940625325129E-3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71"/>
        <v>226.24749193488094</v>
      </c>
      <c r="F380" s="40">
        <f t="shared" si="80"/>
        <v>0.52509555492214632</v>
      </c>
      <c r="G380" s="40">
        <f t="shared" si="81"/>
        <v>4.4407076556085522E-3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71"/>
        <v>226.12331290714692</v>
      </c>
      <c r="F381" s="40">
        <f xml:space="preserve"> E381^2*ABS(H$10/(LN(D381))^2-H$7)*(1/SQRT(C381)-1/SQRT(B381))/(SQRT(11*79))</f>
        <v>0.52145324750553534</v>
      </c>
      <c r="G381" s="40">
        <f xml:space="preserve"> E381*ABS(H$10/(LN(D381))^2-H$7)*(1/SQRT(C381)+1/SQRT(B381))/(SQRT(11*79))</f>
        <v>4.4083386205945752E-3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71"/>
        <v>225.94634359541709</v>
      </c>
      <c r="F382" s="47">
        <f t="shared" ref="F382:F390" si="82" xml:space="preserve"> E382^2*ABS(H$10/(LN(D382))^2-H$7)*(1/SQRT(C382)-1/SQRT(B382))/(SQRT(11*79))</f>
        <v>0.52414212738922761</v>
      </c>
      <c r="G382" s="47">
        <f t="shared" ref="G382:G390" si="83" xml:space="preserve"> E382*ABS(H$10/(LN(D382))^2-H$7)*(1/SQRT(C382)+1/SQRT(B382))/(SQRT(11*79))</f>
        <v>4.4360254348436165E-3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71"/>
        <v>225.81624755735979</v>
      </c>
      <c r="F383" s="40">
        <f t="shared" si="82"/>
        <v>0.52676993338132316</v>
      </c>
      <c r="G383" s="40">
        <f t="shared" si="83"/>
        <v>4.4595244067445177E-3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71"/>
        <v>225.72430199237337</v>
      </c>
      <c r="F384" s="40">
        <f t="shared" si="82"/>
        <v>0.5290345109718213</v>
      </c>
      <c r="G384" s="40">
        <f t="shared" si="83"/>
        <v>4.4812021516198661E-3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71"/>
        <v>225.54046070268382</v>
      </c>
      <c r="F385" s="40">
        <f t="shared" si="82"/>
        <v>0.53117164181530474</v>
      </c>
      <c r="G385" s="40">
        <f t="shared" si="83"/>
        <v>4.5050365084927397E-3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71"/>
        <v>225.35305915212965</v>
      </c>
      <c r="F386" s="40">
        <f t="shared" si="82"/>
        <v>0.53613384319005863</v>
      </c>
      <c r="G386" s="40">
        <f t="shared" si="83"/>
        <v>4.5411889768267426E-3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84" xml:space="preserve"> (H$4+H$7*LN(D387)+H$10/LN(D387))^-1</f>
        <v>225.21870579165622</v>
      </c>
      <c r="F387" s="40">
        <f t="shared" si="82"/>
        <v>0.54096602867859067</v>
      </c>
      <c r="G387" s="40">
        <f t="shared" si="83"/>
        <v>4.5765098195575454E-3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84"/>
        <v>225.08437895418672</v>
      </c>
      <c r="F388" s="40">
        <f t="shared" si="82"/>
        <v>0.54238197891750939</v>
      </c>
      <c r="G388" s="40">
        <f t="shared" si="83"/>
        <v>4.596076744809754E-3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84"/>
        <v>224.95605104785875</v>
      </c>
      <c r="F389" s="40">
        <f t="shared" si="82"/>
        <v>0.54463670279432774</v>
      </c>
      <c r="G389" s="40">
        <f t="shared" si="83"/>
        <v>4.6195306773156438E-3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84"/>
        <v>224.79048972385664</v>
      </c>
      <c r="F390" s="40">
        <f t="shared" si="82"/>
        <v>0.54898512478854822</v>
      </c>
      <c r="G390" s="40">
        <f t="shared" si="83"/>
        <v>4.6526949471490144E-3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84"/>
        <v>224.61007812102395</v>
      </c>
      <c r="F391" s="40">
        <f xml:space="preserve"> E391^2*ABS(H$10/(LN(D391))^2-H$7)*(1/SQRT(C391)-1/SQRT(B391))/(SQRT(11*81))</f>
        <v>0.54451593026400236</v>
      </c>
      <c r="G391" s="40">
        <f xml:space="preserve"> E391*ABS(H$10/(LN(D391))^2-H$7)*(1/SQRT(C391)+1/SQRT(B391))/(SQRT(11*81))</f>
        <v>4.6178171363403762E-3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84"/>
        <v>224.50349007462358</v>
      </c>
      <c r="F392" s="40">
        <f t="shared" ref="F392:F400" si="85" xml:space="preserve"> E392^2*ABS(H$10/(LN(D392))^2-H$7)*(1/SQRT(C392)-1/SQRT(B392))/(SQRT(11*81))</f>
        <v>0.54691480965938111</v>
      </c>
      <c r="G392" s="40">
        <f t="shared" ref="G392:G400" si="86" xml:space="preserve"> E392*ABS(H$10/(LN(D392))^2-H$7)*(1/SQRT(C392)+1/SQRT(B392))/(SQRT(11*81))</f>
        <v>4.6420496412822006E-3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84"/>
        <v>224.42376861898029</v>
      </c>
      <c r="F393" s="40">
        <f t="shared" si="85"/>
        <v>0.54948564213231132</v>
      </c>
      <c r="G393" s="40">
        <f t="shared" si="86"/>
        <v>4.6670595388297615E-3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84"/>
        <v>224.29590539981652</v>
      </c>
      <c r="F394" s="40">
        <f t="shared" si="85"/>
        <v>0.55230611717563849</v>
      </c>
      <c r="G394" s="40">
        <f t="shared" si="86"/>
        <v>4.6929904445889821E-3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84"/>
        <v>224.13186646799304</v>
      </c>
      <c r="F395" s="40">
        <f t="shared" si="85"/>
        <v>0.55595268078573878</v>
      </c>
      <c r="G395" s="40">
        <f t="shared" si="86"/>
        <v>4.7239610053289166E-3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84"/>
        <v>224.01273086456357</v>
      </c>
      <c r="F396" s="40">
        <f t="shared" si="85"/>
        <v>0.55852620230430949</v>
      </c>
      <c r="G396" s="40">
        <f t="shared" si="86"/>
        <v>4.7488023008807672E-3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84"/>
        <v>223.88358695742352</v>
      </c>
      <c r="F397" s="40">
        <f t="shared" si="85"/>
        <v>0.5619494648374086</v>
      </c>
      <c r="G397" s="40">
        <f t="shared" si="86"/>
        <v>4.7789546569212832E-3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84"/>
        <v>223.71956445287239</v>
      </c>
      <c r="F398" s="40">
        <f t="shared" si="85"/>
        <v>0.56608424303301341</v>
      </c>
      <c r="G398" s="40">
        <f t="shared" si="86"/>
        <v>4.8120171174628329E-3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84"/>
        <v>223.50371939386179</v>
      </c>
      <c r="F399" s="40">
        <f t="shared" si="85"/>
        <v>0.56892629610265189</v>
      </c>
      <c r="G399" s="40">
        <f t="shared" si="86"/>
        <v>4.8404059124151563E-3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84"/>
        <v>223.25878538567693</v>
      </c>
      <c r="F400" s="40">
        <f t="shared" si="85"/>
        <v>0.57205543456929031</v>
      </c>
      <c r="G400" s="40">
        <f t="shared" si="86"/>
        <v>4.8699900193183189E-3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84"/>
        <v>223.02103998779489</v>
      </c>
      <c r="F401" s="40">
        <f xml:space="preserve"> E401^2*ABS(H$10/(LN(D401))^2-H$7)*(1/SQRT(C401)-1/SQRT(B401))/(SQRT(11*83))</f>
        <v>0.56804553254076129</v>
      </c>
      <c r="G401" s="40">
        <f xml:space="preserve"> E401*ABS(H$10/(LN(D401))^2-H$7)*(1/SQRT(C401)+1/SQRT(B401))/(SQRT(11*83))</f>
        <v>4.8387884076397649E-3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84"/>
        <v>222.70798147391642</v>
      </c>
      <c r="F402" s="40">
        <f t="shared" ref="F402:F410" si="87" xml:space="preserve"> E402^2*ABS(H$10/(LN(D402))^2-H$7)*(1/SQRT(C402)-1/SQRT(B402))/(SQRT(11*83))</f>
        <v>0.57139643580895183</v>
      </c>
      <c r="G402" s="40">
        <f t="shared" ref="G402:G410" si="88" xml:space="preserve"> E402*ABS(H$10/(LN(D402))^2-H$7)*(1/SQRT(C402)+1/SQRT(B402))/(SQRT(11*83))</f>
        <v>4.8722849822845265E-3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84"/>
        <v>222.42010051087246</v>
      </c>
      <c r="F403" s="40">
        <f t="shared" si="87"/>
        <v>0.57496989396179721</v>
      </c>
      <c r="G403" s="40">
        <f t="shared" si="88"/>
        <v>4.9068335329661575E-3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84"/>
        <v>222.19282431052292</v>
      </c>
      <c r="F404" s="40">
        <f t="shared" si="87"/>
        <v>0.57906885352682014</v>
      </c>
      <c r="G404" s="40">
        <f t="shared" si="88"/>
        <v>4.9424496407448433E-3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84"/>
        <v>221.97344462412656</v>
      </c>
      <c r="F405" s="40">
        <f t="shared" si="87"/>
        <v>0.58294095512153976</v>
      </c>
      <c r="G405" s="40">
        <f t="shared" si="88"/>
        <v>4.9762879201782845E-3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84"/>
        <v>221.76759802317531</v>
      </c>
      <c r="F406" s="40">
        <f t="shared" si="87"/>
        <v>0.58658051730147454</v>
      </c>
      <c r="G406" s="40">
        <f t="shared" si="88"/>
        <v>5.009224086403476E-3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84"/>
        <v>221.58590168717163</v>
      </c>
      <c r="F407" s="40">
        <f t="shared" si="87"/>
        <v>0.59179896311662872</v>
      </c>
      <c r="G407" s="40">
        <f t="shared" si="88"/>
        <v>5.0495347871084362E-3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84"/>
        <v>221.44535456250676</v>
      </c>
      <c r="F408" s="40">
        <f t="shared" si="87"/>
        <v>0.59439215491625574</v>
      </c>
      <c r="G408" s="40">
        <f t="shared" si="88"/>
        <v>5.0760242154705894E-3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84"/>
        <v>221.29042823767861</v>
      </c>
      <c r="F409" s="40">
        <f t="shared" si="87"/>
        <v>0.59720088132520033</v>
      </c>
      <c r="G409" s="40">
        <f t="shared" si="88"/>
        <v>5.1049093618795666E-3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84"/>
        <v>221.18611225384439</v>
      </c>
      <c r="F410" s="40">
        <f t="shared" si="87"/>
        <v>0.59989824582958939</v>
      </c>
      <c r="G410" s="40">
        <f t="shared" si="88"/>
        <v>5.1308393350707098E-3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84"/>
        <v>221.09835653418358</v>
      </c>
      <c r="F411" s="40">
        <f xml:space="preserve"> E411^2*ABS(H$10/(LN(D411))^2-H$7)*(1/SQRT(C411)-1/SQRT(B411))/(SQRT(11*85))</f>
        <v>0.59580288654360258</v>
      </c>
      <c r="G411" s="40">
        <f xml:space="preserve"> E411*ABS(H$10/(LN(D411))^2-H$7)*(1/SQRT(C411)+1/SQRT(B411))/(SQRT(11*85))</f>
        <v>5.0969797510109693E-3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84"/>
        <v>220.96918640964967</v>
      </c>
      <c r="F412" s="40">
        <f t="shared" ref="F412:F420" si="89" xml:space="preserve"> E412^2*ABS(H$10/(LN(D412))^2-H$7)*(1/SQRT(C412)-1/SQRT(B412))/(SQRT(11*85))</f>
        <v>0.59828916268672627</v>
      </c>
      <c r="G412" s="40">
        <f t="shared" ref="G412:G420" si="90" xml:space="preserve"> E412*ABS(H$10/(LN(D412))^2-H$7)*(1/SQRT(C412)+1/SQRT(B412))/(SQRT(11*85))</f>
        <v>5.121796661235997E-3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84"/>
        <v>220.87384030133794</v>
      </c>
      <c r="F413" s="40">
        <f t="shared" si="89"/>
        <v>0.60031613304534992</v>
      </c>
      <c r="G413" s="40">
        <f t="shared" si="90"/>
        <v>5.144329715783086E-3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84"/>
        <v>220.73994498356598</v>
      </c>
      <c r="F414" s="40">
        <f t="shared" si="89"/>
        <v>0.60439378815721589</v>
      </c>
      <c r="G414" s="40">
        <f t="shared" si="90"/>
        <v>5.1783063499245933E-3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84"/>
        <v>220.51159752182775</v>
      </c>
      <c r="F415" s="40">
        <f t="shared" si="89"/>
        <v>0.60664505083636933</v>
      </c>
      <c r="G415" s="40">
        <f t="shared" si="90"/>
        <v>5.2045251870579739E-3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84"/>
        <v>220.21776917676246</v>
      </c>
      <c r="F416" s="40">
        <f t="shared" si="89"/>
        <v>0.61013944915355467</v>
      </c>
      <c r="G416" s="40">
        <f t="shared" si="90"/>
        <v>5.2392080255039475E-3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84"/>
        <v>219.91213989346696</v>
      </c>
      <c r="F417" s="40">
        <f t="shared" si="89"/>
        <v>0.61535383265315713</v>
      </c>
      <c r="G417" s="40">
        <f t="shared" si="90"/>
        <v>5.2833298065587484E-3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84"/>
        <v>219.63990129108637</v>
      </c>
      <c r="F418" s="40">
        <f t="shared" si="89"/>
        <v>0.61954778460933047</v>
      </c>
      <c r="G418" s="40">
        <f t="shared" si="90"/>
        <v>5.3213501450779807E-3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84"/>
        <v>219.35484804641598</v>
      </c>
      <c r="F419" s="40">
        <f t="shared" si="89"/>
        <v>0.62319402661933065</v>
      </c>
      <c r="G419" s="40">
        <f t="shared" si="90"/>
        <v>5.3560450375398977E-3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84"/>
        <v>219.08767570875898</v>
      </c>
      <c r="F420" s="40">
        <f t="shared" si="89"/>
        <v>0.62849045896885425</v>
      </c>
      <c r="G420" s="40">
        <f t="shared" si="90"/>
        <v>5.3978033045827259E-3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84"/>
        <v>218.8408362542599</v>
      </c>
      <c r="F421" s="40">
        <f xml:space="preserve"> E421^2*ABS(H$10/(LN(D421))^2-H$7)*(1/SQRT(C421)-1/SQRT(B421))/(SQRT(11*87))</f>
        <v>0.62573323614880805</v>
      </c>
      <c r="G421" s="40">
        <f xml:space="preserve"> E421*ABS(H$10/(LN(D421))^2-H$7)*(1/SQRT(C421)+1/SQRT(B421))/(SQRT(11*87))</f>
        <v>5.3725791339403655E-3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84"/>
        <v>218.64257289368771</v>
      </c>
      <c r="F422" s="40">
        <f t="shared" ref="F422:F430" si="91" xml:space="preserve"> E422^2*ABS(H$10/(LN(D422))^2-H$7)*(1/SQRT(C422)-1/SQRT(B422))/(SQRT(11*87))</f>
        <v>0.62943879590033402</v>
      </c>
      <c r="G422" s="40">
        <f t="shared" ref="G422:G430" si="92" xml:space="preserve"> E422*ABS(H$10/(LN(D422))^2-H$7)*(1/SQRT(C422)+1/SQRT(B422))/(SQRT(11*87))</f>
        <v>5.406905302980141E-3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84"/>
        <v>218.41646916650532</v>
      </c>
      <c r="F423" s="40">
        <f t="shared" si="91"/>
        <v>0.63099598448197458</v>
      </c>
      <c r="G423" s="40">
        <f t="shared" si="92"/>
        <v>5.4305326942990428E-3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84"/>
        <v>218.21186412018542</v>
      </c>
      <c r="F424" s="40">
        <f t="shared" si="91"/>
        <v>0.63359323674037715</v>
      </c>
      <c r="G424" s="40">
        <f t="shared" si="92"/>
        <v>5.4593910319317386E-3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84"/>
        <v>217.95977185967729</v>
      </c>
      <c r="F425" s="40">
        <f t="shared" si="91"/>
        <v>0.63693749086883411</v>
      </c>
      <c r="G425" s="40">
        <f t="shared" si="92"/>
        <v>5.4925229565760091E-3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84"/>
        <v>217.74120724936927</v>
      </c>
      <c r="F426" s="40">
        <f t="shared" si="91"/>
        <v>0.6385850554989928</v>
      </c>
      <c r="G426" s="40">
        <f t="shared" si="92"/>
        <v>5.5163782936261197E-3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84"/>
        <v>217.61477974326382</v>
      </c>
      <c r="F427" s="40">
        <f t="shared" si="91"/>
        <v>0.64131471047502808</v>
      </c>
      <c r="G427" s="40">
        <f t="shared" si="92"/>
        <v>5.547000416739176E-3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84"/>
        <v>217.44890998946605</v>
      </c>
      <c r="F428" s="40">
        <f t="shared" si="91"/>
        <v>0.6475326217248405</v>
      </c>
      <c r="G428" s="40">
        <f t="shared" si="92"/>
        <v>5.5931568132649382E-3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84"/>
        <v>217.15939115347558</v>
      </c>
      <c r="F429" s="40">
        <f t="shared" si="91"/>
        <v>0.65130102851047067</v>
      </c>
      <c r="G429" s="40">
        <f t="shared" si="92"/>
        <v>5.6312130770717599E-3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84"/>
        <v>216.84566450056934</v>
      </c>
      <c r="F430" s="40">
        <f t="shared" si="91"/>
        <v>0.65683373535226974</v>
      </c>
      <c r="G430" s="40">
        <f t="shared" si="92"/>
        <v>5.6773603986383899E-3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84"/>
        <v>216.44877424062111</v>
      </c>
      <c r="F431" s="40">
        <f xml:space="preserve"> E431^2*ABS(H$10/(LN(D431))^2-H$7)*(1/SQRT(C431)-1/SQRT(B431))/(SQRT(11*89))</f>
        <v>0.65355120722337501</v>
      </c>
      <c r="G431" s="40">
        <f xml:space="preserve"> E431*ABS(H$10/(LN(D431))^2-H$7)*(1/SQRT(C431)+1/SQRT(B431))/(SQRT(11*89))</f>
        <v>5.6530518019237471E-3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84"/>
        <v>216.06590881206941</v>
      </c>
      <c r="F432" s="40">
        <f t="shared" ref="F432:F440" si="93" xml:space="preserve"> E432^2*ABS(H$10/(LN(D432))^2-H$7)*(1/SQRT(C432)-1/SQRT(B432))/(SQRT(11*89))</f>
        <v>0.65553405454909419</v>
      </c>
      <c r="G432" s="40">
        <f t="shared" ref="G432:G440" si="94" xml:space="preserve"> E432*ABS(H$10/(LN(D432))^2-H$7)*(1/SQRT(C432)+1/SQRT(B432))/(SQRT(11*89))</f>
        <v>5.6842345406517619E-3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84"/>
        <v>215.57987956599294</v>
      </c>
      <c r="F433" s="40">
        <f t="shared" si="93"/>
        <v>0.66038575620946738</v>
      </c>
      <c r="G433" s="40">
        <f t="shared" si="94"/>
        <v>5.7315648168269973E-3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84"/>
        <v>215.25311153085573</v>
      </c>
      <c r="F434" s="40">
        <f t="shared" si="93"/>
        <v>0.66614200475560081</v>
      </c>
      <c r="G434" s="40">
        <f t="shared" si="94"/>
        <v>5.7789477064146043E-3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84"/>
        <v>214.89686696867017</v>
      </c>
      <c r="F435" s="40">
        <f t="shared" si="93"/>
        <v>0.67008854321393652</v>
      </c>
      <c r="G435" s="40">
        <f t="shared" si="94"/>
        <v>5.8210169929502134E-3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84"/>
        <v>214.57856160402775</v>
      </c>
      <c r="F436" s="40">
        <f t="shared" si="93"/>
        <v>0.67670472551803351</v>
      </c>
      <c r="G436" s="40">
        <f t="shared" si="94"/>
        <v>5.8740683512467457E-3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84"/>
        <v>214.28933323048574</v>
      </c>
      <c r="F437" s="40">
        <f t="shared" si="93"/>
        <v>0.67859692929882276</v>
      </c>
      <c r="G437" s="40">
        <f t="shared" si="94"/>
        <v>5.904391425046427E-3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84"/>
        <v>214.01718057781693</v>
      </c>
      <c r="F438" s="40">
        <f t="shared" si="93"/>
        <v>0.68406884578572635</v>
      </c>
      <c r="G438" s="40">
        <f t="shared" si="94"/>
        <v>5.9495665201432764E-3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84"/>
        <v>213.82261256002917</v>
      </c>
      <c r="F439" s="40">
        <f t="shared" si="93"/>
        <v>0.68484614961886725</v>
      </c>
      <c r="G439" s="40">
        <f t="shared" si="94"/>
        <v>5.970804092273331E-3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84"/>
        <v>213.67735638452245</v>
      </c>
      <c r="F440" s="40">
        <f t="shared" si="93"/>
        <v>0.6890666046948567</v>
      </c>
      <c r="G440" s="40">
        <f t="shared" si="94"/>
        <v>6.0055398594541761E-3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84"/>
        <v>213.61589395782116</v>
      </c>
      <c r="F441" s="40">
        <f xml:space="preserve"> E441^2*ABS(H$10/(LN(D441))^2-H$7)*(1/SQRT(C441)-1/SQRT(B441))/(SQRT(11*91))</f>
        <v>0.68529474828756365</v>
      </c>
      <c r="G441" s="40">
        <f xml:space="preserve"> E441*ABS(H$10/(LN(D441))^2-H$7)*(1/SQRT(C441)+1/SQRT(B441))/(SQRT(11*91))</f>
        <v>5.969343456763576E-3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84"/>
        <v>213.64264509446502</v>
      </c>
      <c r="F442" s="40">
        <f t="shared" ref="F442:F450" si="95" xml:space="preserve"> E442^2*ABS(H$10/(LN(D442))^2-H$7)*(1/SQRT(C442)-1/SQRT(B442))/(SQRT(11*91))</f>
        <v>0.6891940962577171</v>
      </c>
      <c r="G442" s="40">
        <f t="shared" ref="G442:G450" si="96" xml:space="preserve"> E442*ABS(H$10/(LN(D442))^2-H$7)*(1/SQRT(C442)+1/SQRT(B442))/(SQRT(11*91))</f>
        <v>5.9999324805526432E-3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84"/>
        <v>213.58355891991812</v>
      </c>
      <c r="F443" s="40">
        <f t="shared" si="95"/>
        <v>0.69099187575373877</v>
      </c>
      <c r="G443" s="40">
        <f t="shared" si="96"/>
        <v>6.0235838028069319E-3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84"/>
        <v>213.5309435148115</v>
      </c>
      <c r="F444" s="40">
        <f t="shared" si="95"/>
        <v>0.69410777679605529</v>
      </c>
      <c r="G444" s="40">
        <f t="shared" si="96"/>
        <v>6.0549574263744008E-3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84"/>
        <v>213.3422430436384</v>
      </c>
      <c r="F445" s="40">
        <f t="shared" si="95"/>
        <v>0.69866356867968593</v>
      </c>
      <c r="G445" s="40">
        <f t="shared" si="96"/>
        <v>6.0951328772182612E-3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84"/>
        <v>213.21383292138162</v>
      </c>
      <c r="F446" s="40">
        <f t="shared" si="95"/>
        <v>0.69906256468634864</v>
      </c>
      <c r="G446" s="40">
        <f t="shared" si="96"/>
        <v>6.1120375504943921E-3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84"/>
        <v>213.13197603805119</v>
      </c>
      <c r="F447" s="40">
        <f t="shared" si="95"/>
        <v>0.70243620389800276</v>
      </c>
      <c r="G447" s="40">
        <f t="shared" si="96"/>
        <v>6.1425538078940011E-3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84"/>
        <v>213.11666840439301</v>
      </c>
      <c r="F448" s="40">
        <f t="shared" si="95"/>
        <v>0.70715933800669317</v>
      </c>
      <c r="G448" s="40">
        <f t="shared" si="96"/>
        <v>6.1784442923479383E-3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84"/>
        <v>213.03219235169274</v>
      </c>
      <c r="F449" s="40">
        <f t="shared" si="95"/>
        <v>0.71235152451351891</v>
      </c>
      <c r="G449" s="40">
        <f t="shared" si="96"/>
        <v>6.2167952943084272E-3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84"/>
        <v>212.92732263604753</v>
      </c>
      <c r="F450" s="40">
        <f t="shared" si="95"/>
        <v>0.71861530882411473</v>
      </c>
      <c r="G450" s="40">
        <f t="shared" si="96"/>
        <v>6.264754528745164E-3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97" xml:space="preserve"> (H$4+H$7*LN(D451)+H$10/LN(D451))^-1</f>
        <v>212.84155850975492</v>
      </c>
      <c r="F451" s="40">
        <f xml:space="preserve"> E451^2*ABS(H$10/(LN(D451))^2-H$7)*(1/SQRT(C451)-1/SQRT(B451))/(SQRT(11*93))</f>
        <v>0.71327460582983204</v>
      </c>
      <c r="G451" s="40">
        <f xml:space="preserve"> E451*ABS(H$10/(LN(D451))^2-H$7)*(1/SQRT(C451)+1/SQRT(B451))/(SQRT(11*93))</f>
        <v>6.2228365388301817E-3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97"/>
        <v>212.7084657172239</v>
      </c>
      <c r="F452" s="40">
        <f t="shared" ref="F452:F460" si="98" xml:space="preserve"> E452^2*ABS(H$10/(LN(D452))^2-H$7)*(1/SQRT(C452)-1/SQRT(B452))/(SQRT(11*93))</f>
        <v>0.71612302081552537</v>
      </c>
      <c r="G452" s="40">
        <f t="shared" ref="G452:G460" si="99" xml:space="preserve"> E452*ABS(H$10/(LN(D452))^2-H$7)*(1/SQRT(C452)+1/SQRT(B452))/(SQRT(11*93))</f>
        <v>6.2529101951480179E-3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97"/>
        <v>212.58822255548202</v>
      </c>
      <c r="F453" s="40">
        <f t="shared" si="98"/>
        <v>0.71796637166224675</v>
      </c>
      <c r="G453" s="40">
        <f t="shared" si="99"/>
        <v>6.2792408676442544E-3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97"/>
        <v>212.45743848791241</v>
      </c>
      <c r="F454" s="40">
        <f t="shared" si="98"/>
        <v>0.72253540188378618</v>
      </c>
      <c r="G454" s="40">
        <f t="shared" si="99"/>
        <v>6.3198243187417612E-3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97"/>
        <v>212.32944105422828</v>
      </c>
      <c r="F455" s="40">
        <f t="shared" si="98"/>
        <v>0.72661644347494481</v>
      </c>
      <c r="G455" s="40">
        <f t="shared" si="99"/>
        <v>6.3592420580345166E-3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97"/>
        <v>212.27645765560828</v>
      </c>
      <c r="F456" s="40">
        <f t="shared" si="98"/>
        <v>0.73047875489662295</v>
      </c>
      <c r="G456" s="40">
        <f t="shared" si="99"/>
        <v>6.3922447565979952E-3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97"/>
        <v>212.14227256622544</v>
      </c>
      <c r="F457" s="40">
        <f t="shared" si="98"/>
        <v>0.73322918490497979</v>
      </c>
      <c r="G457" s="40">
        <f t="shared" si="99"/>
        <v>6.4236216273478993E-3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97"/>
        <v>212.02038387226608</v>
      </c>
      <c r="F458" s="40">
        <f t="shared" si="98"/>
        <v>0.73675528850068994</v>
      </c>
      <c r="G458" s="40">
        <f t="shared" si="99"/>
        <v>6.4586982676790201E-3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97"/>
        <v>211.80064921266455</v>
      </c>
      <c r="F459" s="40">
        <f t="shared" si="98"/>
        <v>0.74174982692642255</v>
      </c>
      <c r="G459" s="40">
        <f t="shared" si="99"/>
        <v>6.5015833936523737E-3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97"/>
        <v>211.56316558995931</v>
      </c>
      <c r="F460" s="40">
        <f t="shared" si="98"/>
        <v>0.74804045666695851</v>
      </c>
      <c r="G460" s="40">
        <f t="shared" si="99"/>
        <v>6.5546204004107165E-3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97"/>
        <v>211.35041896201997</v>
      </c>
      <c r="F461" s="40">
        <f xml:space="preserve"> E461^2*ABS(H$10/(LN(D461))^2-H$7)*(1/SQRT(C461)-1/SQRT(B461))/(SQRT(11*95))</f>
        <v>0.7430888352508167</v>
      </c>
      <c r="G461" s="40">
        <f xml:space="preserve"> E461*ABS(H$10/(LN(D461))^2-H$7)*(1/SQRT(C461)+1/SQRT(B461))/(SQRT(11*95))</f>
        <v>6.5186640359549113E-3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97"/>
        <v>211.17767214667106</v>
      </c>
      <c r="F462" s="40">
        <f t="shared" ref="F462:F470" si="100" xml:space="preserve"> E462^2*ABS(H$10/(LN(D462))^2-H$7)*(1/SQRT(C462)-1/SQRT(B462))/(SQRT(11*95))</f>
        <v>0.74983585557232868</v>
      </c>
      <c r="G462" s="40">
        <f t="shared" ref="G462:G470" si="101" xml:space="preserve"> E462*ABS(H$10/(LN(D462))^2-H$7)*(1/SQRT(C462)+1/SQRT(B462))/(SQRT(11*95))</f>
        <v>6.5735065163347213E-3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97"/>
        <v>210.99814211346416</v>
      </c>
      <c r="F463" s="40">
        <f t="shared" si="100"/>
        <v>0.75277751590934017</v>
      </c>
      <c r="G463" s="40">
        <f t="shared" si="101"/>
        <v>6.6080761570105713E-3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97"/>
        <v>210.75890388609471</v>
      </c>
      <c r="F464" s="40">
        <f t="shared" si="100"/>
        <v>0.75782441621709262</v>
      </c>
      <c r="G464" s="40">
        <f t="shared" si="101"/>
        <v>6.6523220462565485E-3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97"/>
        <v>210.61037682894124</v>
      </c>
      <c r="F465" s="40">
        <f t="shared" si="100"/>
        <v>0.76254121689355514</v>
      </c>
      <c r="G465" s="40">
        <f t="shared" si="101"/>
        <v>6.6923727230301534E-3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97"/>
        <v>210.58351699893731</v>
      </c>
      <c r="F466" s="40">
        <f t="shared" si="100"/>
        <v>0.76556401356009751</v>
      </c>
      <c r="G466" s="40">
        <f t="shared" si="101"/>
        <v>6.7232922220911984E-3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97"/>
        <v>210.48094796200425</v>
      </c>
      <c r="F467" s="40">
        <f t="shared" si="100"/>
        <v>0.76855592646809112</v>
      </c>
      <c r="G467" s="40">
        <f t="shared" si="101"/>
        <v>6.7563774149585771E-3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97"/>
        <v>210.37947676938802</v>
      </c>
      <c r="F468" s="40">
        <f t="shared" si="100"/>
        <v>0.77228380778534389</v>
      </c>
      <c r="G468" s="40">
        <f t="shared" si="101"/>
        <v>6.794727076501997E-3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97"/>
        <v>210.25366027102461</v>
      </c>
      <c r="F469" s="40">
        <f t="shared" si="100"/>
        <v>0.77726853139976593</v>
      </c>
      <c r="G469" s="40">
        <f t="shared" si="101"/>
        <v>6.8339661334902244E-3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97"/>
        <v>210.29764292431446</v>
      </c>
      <c r="F470" s="40">
        <f t="shared" si="100"/>
        <v>0.7801713864833546</v>
      </c>
      <c r="G470" s="40">
        <f t="shared" si="101"/>
        <v>6.8640749374821114E-3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97"/>
        <v>210.31469388122872</v>
      </c>
      <c r="F471" s="40">
        <f xml:space="preserve"> E471^2*ABS(H$10/(LN(D471))^2-H$7)*(1/SQRT(C471)-1/SQRT(B471))/(SQRT(11*97))</f>
        <v>0.77357569230087331</v>
      </c>
      <c r="G471" s="40">
        <f xml:space="preserve"> E471*ABS(H$10/(LN(D471))^2-H$7)*(1/SQRT(C471)+1/SQRT(B471))/(SQRT(11*97))</f>
        <v>6.8144549310691941E-3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97"/>
        <v>210.35683216963085</v>
      </c>
      <c r="F472" s="40">
        <f t="shared" ref="F472:F480" si="102" xml:space="preserve"> E472^2*ABS(H$10/(LN(D472))^2-H$7)*(1/SQRT(C472)-1/SQRT(B472))/(SQRT(11*97))</f>
        <v>0.78015553170559171</v>
      </c>
      <c r="G472" s="40">
        <f t="shared" ref="G472:G480" si="103" xml:space="preserve"> E472*ABS(H$10/(LN(D472))^2-H$7)*(1/SQRT(C472)+1/SQRT(B472))/(SQRT(11*97))</f>
        <v>6.860222801374583E-3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97"/>
        <v>210.45983257155575</v>
      </c>
      <c r="F473" s="40">
        <f t="shared" si="102"/>
        <v>0.78686989865802104</v>
      </c>
      <c r="G473" s="40">
        <f t="shared" si="103"/>
        <v>6.9059330566616593E-3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97"/>
        <v>210.52692145605386</v>
      </c>
      <c r="F474" s="40">
        <f t="shared" si="102"/>
        <v>0.79104274439503575</v>
      </c>
      <c r="G474" s="40">
        <f t="shared" si="103"/>
        <v>6.9398367678708446E-3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97"/>
        <v>210.63798134474044</v>
      </c>
      <c r="F475" s="40">
        <f t="shared" si="102"/>
        <v>0.79063995284001054</v>
      </c>
      <c r="G475" s="40">
        <f t="shared" si="103"/>
        <v>6.9512745703620583E-3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97"/>
        <v>210.69825124877232</v>
      </c>
      <c r="F476" s="40">
        <f t="shared" si="102"/>
        <v>0.79760800867003756</v>
      </c>
      <c r="G476" s="40">
        <f t="shared" si="103"/>
        <v>6.9998945408228045E-3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97"/>
        <v>210.73714883778422</v>
      </c>
      <c r="F477" s="40">
        <f t="shared" si="102"/>
        <v>0.79952620467286117</v>
      </c>
      <c r="G477" s="40">
        <f t="shared" si="103"/>
        <v>7.0231042751357411E-3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97"/>
        <v>210.8278179333395</v>
      </c>
      <c r="F478" s="40">
        <f t="shared" si="102"/>
        <v>0.80109120061549211</v>
      </c>
      <c r="G478" s="40">
        <f t="shared" si="103"/>
        <v>7.0472450434060016E-3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97"/>
        <v>210.97600953068334</v>
      </c>
      <c r="F479" s="40">
        <f t="shared" si="102"/>
        <v>0.80648495937338849</v>
      </c>
      <c r="G479" s="40">
        <f t="shared" si="103"/>
        <v>7.086332909888352E-3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97"/>
        <v>211.12820222161827</v>
      </c>
      <c r="F480" s="40">
        <f t="shared" si="102"/>
        <v>0.81094630374896037</v>
      </c>
      <c r="G480" s="40">
        <f t="shared" si="103"/>
        <v>7.118338919908266E-3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97"/>
        <v>211.10781503134297</v>
      </c>
      <c r="F481" s="40">
        <f xml:space="preserve"> E481^2*ABS(H$10/(LN(D481))^2-H$7)*(1/SQRT(C481)-1/SQRT(B481))/(SQRT(11*99))</f>
        <v>0.80598508593439955</v>
      </c>
      <c r="G481" s="40">
        <f xml:space="preserve"> E481*ABS(H$10/(LN(D481))^2-H$7)*(1/SQRT(C481)+1/SQRT(B481))/(SQRT(11*99))</f>
        <v>7.0735881646469571E-3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97"/>
        <v>211.17008807763173</v>
      </c>
      <c r="F482" s="40">
        <f t="shared" ref="F482:F490" si="104" xml:space="preserve"> E482^2*ABS(H$10/(LN(D482))^2-H$7)*(1/SQRT(C482)-1/SQRT(B482))/(SQRT(11*99))</f>
        <v>0.80813304680130482</v>
      </c>
      <c r="G482" s="40">
        <f t="shared" ref="G482:G490" si="105" xml:space="preserve"> E482*ABS(H$10/(LN(D482))^2-H$7)*(1/SQRT(C482)+1/SQRT(B482))/(SQRT(11*99))</f>
        <v>7.0962918490319249E-3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97"/>
        <v>211.21019560059261</v>
      </c>
      <c r="F483" s="40">
        <f t="shared" si="104"/>
        <v>0.81304657180694906</v>
      </c>
      <c r="G483" s="40">
        <f t="shared" si="105"/>
        <v>7.135138177184139E-3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97"/>
        <v>211.07989938898007</v>
      </c>
      <c r="F484" s="40">
        <f t="shared" si="104"/>
        <v>0.81726894752750956</v>
      </c>
      <c r="G484" s="40">
        <f t="shared" si="105"/>
        <v>7.1754891988728437E-3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97"/>
        <v>210.92385685222504</v>
      </c>
      <c r="F485" s="40">
        <f t="shared" si="104"/>
        <v>0.82144012630569496</v>
      </c>
      <c r="G485" s="40">
        <f t="shared" si="105"/>
        <v>7.21753708186622E-3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97"/>
        <v>210.81096640459231</v>
      </c>
      <c r="F486" s="40">
        <f t="shared" si="104"/>
        <v>0.82710365441700151</v>
      </c>
      <c r="G486" s="40">
        <f t="shared" si="105"/>
        <v>7.2625640156344876E-3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97"/>
        <v>210.63050723683659</v>
      </c>
      <c r="F487" s="40">
        <f t="shared" si="104"/>
        <v>0.82996911206144419</v>
      </c>
      <c r="G487" s="40">
        <f t="shared" si="105"/>
        <v>7.2964229625216608E-3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97"/>
        <v>210.48547332888077</v>
      </c>
      <c r="F488" s="40">
        <f t="shared" si="104"/>
        <v>0.83352066142867987</v>
      </c>
      <c r="G488" s="40">
        <f t="shared" si="105"/>
        <v>7.3370890856864664E-3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97"/>
        <v>210.36728527323081</v>
      </c>
      <c r="F489" s="40">
        <f t="shared" si="104"/>
        <v>0.84111641571620743</v>
      </c>
      <c r="G489" s="40">
        <f t="shared" si="105"/>
        <v>7.393827120412407E-3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97"/>
        <v>210.31112340375239</v>
      </c>
      <c r="F490" s="40">
        <f t="shared" si="104"/>
        <v>0.84740729809059978</v>
      </c>
      <c r="G490" s="40">
        <f t="shared" si="105"/>
        <v>7.4433198937567807E-3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97"/>
        <v>210.30575728094394</v>
      </c>
      <c r="F491" s="40">
        <f xml:space="preserve"> E491^2*ABS(H$10/(LN(D491))^2-H$7)*(1/SQRT(C491)-1/SQRT(B491))/(SQRT(11*101))</f>
        <v>0.84099224173265141</v>
      </c>
      <c r="G491" s="40">
        <f xml:space="preserve"> E491*ABS(H$10/(LN(D491))^2-H$7)*(1/SQRT(C491)+1/SQRT(B491))/(SQRT(11*101))</f>
        <v>7.3921480465272858E-3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97"/>
        <v>210.32572995639174</v>
      </c>
      <c r="F492" s="40">
        <f t="shared" ref="F492:F500" si="106" xml:space="preserve"> E492^2*ABS(H$10/(LN(D492))^2-H$7)*(1/SQRT(C492)-1/SQRT(B492))/(SQRT(11*101))</f>
        <v>0.84855795118449129</v>
      </c>
      <c r="G492" s="40">
        <f t="shared" ref="G492:G500" si="107" xml:space="preserve"> E492*ABS(H$10/(LN(D492))^2-H$7)*(1/SQRT(C492)+1/SQRT(B492))/(SQRT(11*101))</f>
        <v>7.4447456595277215E-3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97"/>
        <v>210.30809831565969</v>
      </c>
      <c r="F493" s="40">
        <f t="shared" si="106"/>
        <v>0.84978867886748799</v>
      </c>
      <c r="G493" s="40">
        <f t="shared" si="107"/>
        <v>7.4681702708016559E-3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97"/>
        <v>210.13850966223072</v>
      </c>
      <c r="F494" s="40">
        <f t="shared" si="106"/>
        <v>0.85299542263075445</v>
      </c>
      <c r="G494" s="40">
        <f t="shared" si="107"/>
        <v>7.5038439448074506E-3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97"/>
        <v>210.05995944682445</v>
      </c>
      <c r="F495" s="40">
        <f t="shared" si="106"/>
        <v>0.85466847525569578</v>
      </c>
      <c r="G495" s="40">
        <f t="shared" si="107"/>
        <v>7.5306972372181334E-3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97"/>
        <v>210.09865985832326</v>
      </c>
      <c r="F496" s="40">
        <f t="shared" si="106"/>
        <v>0.85681129176349091</v>
      </c>
      <c r="G496" s="40">
        <f t="shared" si="107"/>
        <v>7.5569708720049193E-3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97"/>
        <v>210.10931219761301</v>
      </c>
      <c r="F497" s="40">
        <f t="shared" si="106"/>
        <v>0.86189216970332216</v>
      </c>
      <c r="G497" s="40">
        <f t="shared" si="107"/>
        <v>7.5967376635352052E-3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97"/>
        <v>210.20659110885376</v>
      </c>
      <c r="F498" s="40">
        <f t="shared" si="106"/>
        <v>0.86738570436352624</v>
      </c>
      <c r="G498" s="40">
        <f t="shared" si="107"/>
        <v>7.637691188050709E-3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97"/>
        <v>210.18469752220068</v>
      </c>
      <c r="F499" s="40">
        <f t="shared" si="106"/>
        <v>0.87589598623594234</v>
      </c>
      <c r="G499" s="40">
        <f t="shared" si="107"/>
        <v>7.6917139301651257E-3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97"/>
        <v>210.17677488405468</v>
      </c>
      <c r="F500" s="40">
        <f t="shared" si="106"/>
        <v>0.87905548841884618</v>
      </c>
      <c r="G500" s="40">
        <f t="shared" si="107"/>
        <v>7.7207182853554178E-3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97"/>
        <v>210.09293631320693</v>
      </c>
      <c r="F501" s="47">
        <f xml:space="preserve"> E501^2*ABS(H$10/(LN(D501))^2-H$7)*(1/SQRT(C501)-1/SQRT(B501))/(SQRT(11*103))</f>
        <v>0.87103869465872918</v>
      </c>
      <c r="G501" s="47">
        <f xml:space="preserve"> E501*ABS(H$10/(LN(D501))^2-H$7)*(1/SQRT(C501)+1/SQRT(B501))/(SQRT(11*103))</f>
        <v>7.6654967526608268E-3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97"/>
        <v>209.97738547980558</v>
      </c>
      <c r="F502" s="40">
        <f t="shared" ref="F502:F510" si="108" xml:space="preserve"> E502^2*ABS(H$10/(LN(D502))^2-H$7)*(1/SQRT(C502)-1/SQRT(B502))/(SQRT(11*103))</f>
        <v>0.87494799076462371</v>
      </c>
      <c r="G502" s="40">
        <f t="shared" ref="G502:G510" si="109" xml:space="preserve"> E502*ABS(H$10/(LN(D502))^2-H$7)*(1/SQRT(C502)+1/SQRT(B502))/(SQRT(11*103))</f>
        <v>7.7044853734254595E-3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97"/>
        <v>209.88222645266214</v>
      </c>
      <c r="F503" s="40">
        <f t="shared" si="108"/>
        <v>0.87856889888122369</v>
      </c>
      <c r="G503" s="40">
        <f t="shared" si="109"/>
        <v>7.741184315589995E-3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97"/>
        <v>209.70332724111404</v>
      </c>
      <c r="F504" s="40">
        <f t="shared" si="108"/>
        <v>0.88434626378616965</v>
      </c>
      <c r="G504" s="40">
        <f t="shared" si="109"/>
        <v>7.7904590664710652E-3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97"/>
        <v>209.58005757380602</v>
      </c>
      <c r="F505" s="40">
        <f t="shared" si="108"/>
        <v>0.8866334433302453</v>
      </c>
      <c r="G505" s="40">
        <f t="shared" si="109"/>
        <v>7.8191507850406804E-3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97"/>
        <v>209.41465005777312</v>
      </c>
      <c r="F506" s="40">
        <f t="shared" si="108"/>
        <v>0.89161248211954014</v>
      </c>
      <c r="G506" s="40">
        <f t="shared" si="109"/>
        <v>7.8655660294377171E-3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97"/>
        <v>209.26446523220619</v>
      </c>
      <c r="F507" s="40">
        <f t="shared" si="108"/>
        <v>0.89490546681738692</v>
      </c>
      <c r="G507" s="40">
        <f t="shared" si="109"/>
        <v>7.9037327371174419E-3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97"/>
        <v>209.10373352275312</v>
      </c>
      <c r="F508" s="40">
        <f t="shared" si="108"/>
        <v>0.89856676796412827</v>
      </c>
      <c r="G508" s="40">
        <f t="shared" si="109"/>
        <v>7.9409803021867429E-3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97"/>
        <v>208.95499911173329</v>
      </c>
      <c r="F509" s="40">
        <f t="shared" si="108"/>
        <v>0.90683566203646959</v>
      </c>
      <c r="G509" s="40">
        <f t="shared" si="109"/>
        <v>8.0006773922627651E-3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97"/>
        <v>208.8744158204444</v>
      </c>
      <c r="F510" s="40">
        <f t="shared" si="108"/>
        <v>0.9142226693677622</v>
      </c>
      <c r="G510" s="40">
        <f t="shared" si="109"/>
        <v>8.0565159636163709E-3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97"/>
        <v>208.85834200794696</v>
      </c>
      <c r="F511" s="40">
        <f xml:space="preserve"> E511^2*ABS(H$10/(LN(D511))^2-H$7)*(1/SQRT(C511)-1/SQRT(B511))/(SQRT(11*105))</f>
        <v>0.91037707085049779</v>
      </c>
      <c r="G511" s="40">
        <f xml:space="preserve"> E511*ABS(H$10/(LN(D511))^2-H$7)*(1/SQRT(C511)+1/SQRT(B511))/(SQRT(11*105))</f>
        <v>8.0167479236411023E-3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97"/>
        <v>208.87541771591731</v>
      </c>
      <c r="F512" s="40">
        <f t="shared" ref="F512:F520" si="110" xml:space="preserve"> E512^2*ABS(H$10/(LN(D512))^2-H$7)*(1/SQRT(C512)-1/SQRT(B512))/(SQRT(11*105))</f>
        <v>0.91093228006864235</v>
      </c>
      <c r="G512" s="40">
        <f t="shared" ref="G512:G520" si="111" xml:space="preserve"> E512*ABS(H$10/(LN(D512))^2-H$7)*(1/SQRT(C512)+1/SQRT(B512))/(SQRT(11*105))</f>
        <v>8.0361582342829002E-3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97"/>
        <v>208.86151852184111</v>
      </c>
      <c r="F513" s="40">
        <f t="shared" si="110"/>
        <v>0.91568433494737989</v>
      </c>
      <c r="G513" s="40">
        <f t="shared" si="111"/>
        <v>8.0770454106747647E-3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97"/>
        <v>208.86359168869393</v>
      </c>
      <c r="F514" s="40">
        <f t="shared" si="110"/>
        <v>0.91947996676938204</v>
      </c>
      <c r="G514" s="40">
        <f t="shared" si="111"/>
        <v>8.1139296886367004E-3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112" xml:space="preserve"> (H$4+H$7*LN(D515)+H$10/LN(D515))^-1</f>
        <v>208.95070428961046</v>
      </c>
      <c r="F515" s="40">
        <f t="shared" si="110"/>
        <v>0.92273375230836752</v>
      </c>
      <c r="G515" s="40">
        <f t="shared" si="111"/>
        <v>8.1431121216454481E-3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112"/>
        <v>209.04050732789599</v>
      </c>
      <c r="F516" s="40">
        <f t="shared" si="110"/>
        <v>0.92375415868796762</v>
      </c>
      <c r="G516" s="40">
        <f t="shared" si="111"/>
        <v>8.1645671408532607E-3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112"/>
        <v>209.28263570000519</v>
      </c>
      <c r="F517" s="40">
        <f t="shared" si="110"/>
        <v>0.92774189228361836</v>
      </c>
      <c r="G517" s="40">
        <f t="shared" si="111"/>
        <v>8.1926213605232907E-3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112"/>
        <v>209.38655803672856</v>
      </c>
      <c r="F518" s="40">
        <f t="shared" si="110"/>
        <v>0.93191345702863593</v>
      </c>
      <c r="G518" s="40">
        <f t="shared" si="111"/>
        <v>8.2231941811881457E-3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112"/>
        <v>209.49872834790807</v>
      </c>
      <c r="F519" s="40">
        <f t="shared" si="110"/>
        <v>0.93621476501945533</v>
      </c>
      <c r="G519" s="40">
        <f t="shared" si="111"/>
        <v>8.258478822498784E-3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112"/>
        <v>209.69855695739344</v>
      </c>
      <c r="F520" s="40">
        <f t="shared" si="110"/>
        <v>0.94183561010345562</v>
      </c>
      <c r="G520" s="40">
        <f t="shared" si="111"/>
        <v>8.2962525800217707E-3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112"/>
        <v>209.85924600217226</v>
      </c>
      <c r="F521" s="40">
        <f xml:space="preserve"> E521^2*ABS(H$10/(LN(D521))^2-H$7)*(1/SQRT(C521)-1/SQRT(B521))/(SQRT(11*107))</f>
        <v>0.93896843866505819</v>
      </c>
      <c r="G521" s="40">
        <f xml:space="preserve"> E521*ABS(H$10/(LN(D521))^2-H$7)*(1/SQRT(C521)+1/SQRT(B521))/(SQRT(11*107))</f>
        <v>8.2522799508512913E-3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112"/>
        <v>209.97938527998139</v>
      </c>
      <c r="F522" s="40">
        <f t="shared" ref="F522:F530" si="113" xml:space="preserve"> E522^2*ABS(H$10/(LN(D522))^2-H$7)*(1/SQRT(C522)-1/SQRT(B522))/(SQRT(11*107))</f>
        <v>0.93970576515761783</v>
      </c>
      <c r="G522" s="40">
        <f t="shared" ref="G522:G530" si="114" xml:space="preserve"> E522*ABS(H$10/(LN(D522))^2-H$7)*(1/SQRT(C522)+1/SQRT(B522))/(SQRT(11*107))</f>
        <v>8.2755786629521676E-3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112"/>
        <v>210.15561416863321</v>
      </c>
      <c r="F523" s="40">
        <f t="shared" si="113"/>
        <v>0.94652837860306882</v>
      </c>
      <c r="G523" s="40">
        <f t="shared" si="114"/>
        <v>8.318657769435453E-3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112"/>
        <v>210.37508412405145</v>
      </c>
      <c r="F524" s="40">
        <f t="shared" si="113"/>
        <v>0.95128273501104843</v>
      </c>
      <c r="G524" s="40">
        <f t="shared" si="114"/>
        <v>8.3516088138817449E-3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112"/>
        <v>210.57527740595938</v>
      </c>
      <c r="F525" s="40">
        <f t="shared" si="113"/>
        <v>0.95116227971336265</v>
      </c>
      <c r="G525" s="40">
        <f t="shared" si="114"/>
        <v>8.3627929307105095E-3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112"/>
        <v>210.81680903185989</v>
      </c>
      <c r="F526" s="40">
        <f t="shared" si="113"/>
        <v>0.95625126546931949</v>
      </c>
      <c r="G526" s="40">
        <f t="shared" si="114"/>
        <v>8.3944590381649694E-3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112"/>
        <v>211.20118316627986</v>
      </c>
      <c r="F527" s="40">
        <f t="shared" si="113"/>
        <v>0.95909868560754852</v>
      </c>
      <c r="G527" s="40">
        <f t="shared" si="114"/>
        <v>8.4130593075234465E-3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112"/>
        <v>211.53604139962809</v>
      </c>
      <c r="F528" s="40">
        <f t="shared" si="113"/>
        <v>0.96119664264482096</v>
      </c>
      <c r="G528" s="40">
        <f t="shared" si="114"/>
        <v>8.4312738999714112E-3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112"/>
        <v>211.95843777423437</v>
      </c>
      <c r="F529" s="40">
        <f t="shared" si="113"/>
        <v>0.96509202505366054</v>
      </c>
      <c r="G529" s="40">
        <f t="shared" si="114"/>
        <v>8.4546054434069453E-3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112"/>
        <v>212.43717694854857</v>
      </c>
      <c r="F530" s="40">
        <f t="shared" si="113"/>
        <v>0.97085091955534686</v>
      </c>
      <c r="G530" s="40">
        <f t="shared" si="114"/>
        <v>8.4839186063616501E-3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112"/>
        <v>212.76824777868833</v>
      </c>
      <c r="F531" s="40">
        <f xml:space="preserve"> E531^2*ABS(H$10/(LN(D531))^2-H$7)*(1/SQRT(C531)-1/SQRT(B531))/(SQRT(11*109))</f>
        <v>0.96452172529571589</v>
      </c>
      <c r="G531" s="40">
        <f xml:space="preserve"> E531*ABS(H$10/(LN(D531))^2-H$7)*(1/SQRT(C531)+1/SQRT(B531))/(SQRT(11*109))</f>
        <v>8.4193477975540547E-3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112"/>
        <v>213.21282243618813</v>
      </c>
      <c r="F532" s="40">
        <f t="shared" ref="F532:F540" si="115" xml:space="preserve"> E532^2*ABS(H$10/(LN(D532))^2-H$7)*(1/SQRT(C532)-1/SQRT(B532))/(SQRT(11*109))</f>
        <v>0.96617131759336838</v>
      </c>
      <c r="G532" s="40">
        <f t="shared" ref="G532:G540" si="116" xml:space="preserve"> E532*ABS(H$10/(LN(D532))^2-H$7)*(1/SQRT(C532)+1/SQRT(B532))/(SQRT(11*109))</f>
        <v>8.430589724637302E-3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112"/>
        <v>213.45966430203276</v>
      </c>
      <c r="F533" s="40">
        <f t="shared" si="115"/>
        <v>0.9673655763776895</v>
      </c>
      <c r="G533" s="40">
        <f t="shared" si="116"/>
        <v>8.4442952167642187E-3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112"/>
        <v>213.65829894626364</v>
      </c>
      <c r="F534" s="40">
        <f t="shared" si="115"/>
        <v>0.97062766942052703</v>
      </c>
      <c r="G534" s="40">
        <f t="shared" si="116"/>
        <v>8.4712353001374207E-3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112"/>
        <v>213.91286511612347</v>
      </c>
      <c r="F535" s="40">
        <f t="shared" si="115"/>
        <v>0.9712117006309573</v>
      </c>
      <c r="G535" s="40">
        <f t="shared" si="116"/>
        <v>8.4769127002675138E-3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112"/>
        <v>214.27093999187048</v>
      </c>
      <c r="F536" s="40">
        <f t="shared" si="115"/>
        <v>0.97688912102000236</v>
      </c>
      <c r="G536" s="40">
        <f t="shared" si="116"/>
        <v>8.5043870570107646E-3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112"/>
        <v>214.61000978224956</v>
      </c>
      <c r="F537" s="40">
        <f t="shared" si="115"/>
        <v>0.97692792872801926</v>
      </c>
      <c r="G537" s="40">
        <f t="shared" si="116"/>
        <v>8.5097802926475535E-3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112"/>
        <v>214.89980165707567</v>
      </c>
      <c r="F538" s="40">
        <f t="shared" si="115"/>
        <v>0.98887477470917684</v>
      </c>
      <c r="G538" s="40">
        <f t="shared" si="116"/>
        <v>8.5724373153615325E-3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112"/>
        <v>215.05619372780814</v>
      </c>
      <c r="F539" s="40">
        <f t="shared" si="115"/>
        <v>0.99288943262281892</v>
      </c>
      <c r="G539" s="40">
        <f t="shared" si="116"/>
        <v>8.6052184424594679E-3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112"/>
        <v>215.10406496927794</v>
      </c>
      <c r="F540" s="40">
        <f t="shared" si="115"/>
        <v>0.99505652769273045</v>
      </c>
      <c r="G540" s="40">
        <f t="shared" si="116"/>
        <v>8.6393879332215401E-3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112"/>
        <v>215.06243229758167</v>
      </c>
      <c r="F541" s="40">
        <f xml:space="preserve"> E541^2*ABS(H$10/(LN(D541))^2-H$7)*(1/SQRT(C541)-1/SQRT(B541))/(SQRT(11*111))</f>
        <v>0.98555202058281244</v>
      </c>
      <c r="G541" s="40">
        <f xml:space="preserve"> E541*ABS(H$10/(LN(D541))^2-H$7)*(1/SQRT(C541)+1/SQRT(B541))/(SQRT(11*111))</f>
        <v>8.5768252304855609E-3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112"/>
        <v>214.98012194440636</v>
      </c>
      <c r="F542" s="40">
        <f t="shared" ref="F542:F550" si="117" xml:space="preserve"> E542^2*ABS(H$10/(LN(D542))^2-H$7)*(1/SQRT(C542)-1/SQRT(B542))/(SQRT(11*111))</f>
        <v>0.990168351633405</v>
      </c>
      <c r="G542" s="40">
        <f t="shared" ref="G542:G550" si="118" xml:space="preserve"> E542*ABS(H$10/(LN(D542))^2-H$7)*(1/SQRT(C542)+1/SQRT(B542))/(SQRT(11*111))</f>
        <v>8.6204354165620427E-3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112"/>
        <v>214.85637425150296</v>
      </c>
      <c r="F543" s="40">
        <f t="shared" si="117"/>
        <v>0.99271158862076359</v>
      </c>
      <c r="G543" s="40">
        <f t="shared" si="118"/>
        <v>8.6528869581206577E-3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112"/>
        <v>214.90255634880987</v>
      </c>
      <c r="F544" s="40">
        <f t="shared" si="117"/>
        <v>1.0006791565926751</v>
      </c>
      <c r="G544" s="40">
        <f t="shared" si="118"/>
        <v>8.7073924557803037E-3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112"/>
        <v>215.09132256682329</v>
      </c>
      <c r="F545" s="40">
        <f t="shared" si="117"/>
        <v>1.0081274004867213</v>
      </c>
      <c r="G545" s="40">
        <f t="shared" si="118"/>
        <v>8.7493995505046745E-3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112"/>
        <v>215.15095254305953</v>
      </c>
      <c r="F546" s="40">
        <f t="shared" si="117"/>
        <v>1.0141005803227607</v>
      </c>
      <c r="G546" s="40">
        <f t="shared" si="118"/>
        <v>8.7919986802067959E-3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112"/>
        <v>215.16598321845831</v>
      </c>
      <c r="F547" s="40">
        <f t="shared" si="117"/>
        <v>1.0231834295630602</v>
      </c>
      <c r="G547" s="40">
        <f t="shared" si="118"/>
        <v>8.8538806211633202E-3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112"/>
        <v>215.1231773757049</v>
      </c>
      <c r="F548" s="40">
        <f t="shared" si="117"/>
        <v>1.0247012912732181</v>
      </c>
      <c r="G548" s="40">
        <f t="shared" si="118"/>
        <v>8.8795601340558722E-3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112"/>
        <v>215.02135712717771</v>
      </c>
      <c r="F549" s="40">
        <f t="shared" si="117"/>
        <v>1.0277002377660629</v>
      </c>
      <c r="G549" s="40">
        <f t="shared" si="118"/>
        <v>8.9132808989410041E-3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112"/>
        <v>214.98720565288627</v>
      </c>
      <c r="F550" s="40">
        <f t="shared" si="117"/>
        <v>1.0251703998499266</v>
      </c>
      <c r="G550" s="40">
        <f t="shared" si="118"/>
        <v>8.9262373643365471E-3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112"/>
        <v>215.08925814999273</v>
      </c>
      <c r="F551" s="40">
        <f xml:space="preserve"> E551^2*ABS(H$10/(LN(D551))^2-H$7)*(1/SQRT(C551)-1/SQRT(B551))/(SQRT(11*113))</f>
        <v>1.0216055788225069</v>
      </c>
      <c r="G551" s="40">
        <f xml:space="preserve"> E551*ABS(H$10/(LN(D551))^2-H$7)*(1/SQRT(C551)+1/SQRT(B551))/(SQRT(11*113))</f>
        <v>8.8826134892008284E-3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112"/>
        <v>215.22187957894886</v>
      </c>
      <c r="F552" s="40">
        <f t="shared" ref="F552:F560" si="119" xml:space="preserve"> E552^2*ABS(H$10/(LN(D552))^2-H$7)*(1/SQRT(C552)-1/SQRT(B552))/(SQRT(11*113))</f>
        <v>1.0228013971839007</v>
      </c>
      <c r="G552" s="40">
        <f t="shared" ref="G552:G560" si="120" xml:space="preserve"> E552*ABS(H$10/(LN(D552))^2-H$7)*(1/SQRT(C552)+1/SQRT(B552))/(SQRT(11*113))</f>
        <v>8.8974777000663842E-3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112"/>
        <v>215.40507709601624</v>
      </c>
      <c r="F553" s="40">
        <f t="shared" si="119"/>
        <v>1.0304211783134707</v>
      </c>
      <c r="G553" s="40">
        <f t="shared" si="120"/>
        <v>8.9443774874719811E-3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112"/>
        <v>215.56741983221869</v>
      </c>
      <c r="F554" s="40">
        <f t="shared" si="119"/>
        <v>1.0368035282027563</v>
      </c>
      <c r="G554" s="40">
        <f t="shared" si="120"/>
        <v>8.9863475328189561E-3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112"/>
        <v>215.77731481236899</v>
      </c>
      <c r="F555" s="40">
        <f t="shared" si="119"/>
        <v>1.0422648551486116</v>
      </c>
      <c r="G555" s="40">
        <f t="shared" si="120"/>
        <v>9.025417401205214E-3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112"/>
        <v>215.81839487867902</v>
      </c>
      <c r="F556" s="40">
        <f t="shared" si="119"/>
        <v>1.0438238645290003</v>
      </c>
      <c r="G556" s="40">
        <f t="shared" si="120"/>
        <v>9.0498008744648115E-3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112"/>
        <v>215.91740488601576</v>
      </c>
      <c r="F557" s="40">
        <f t="shared" si="119"/>
        <v>1.048442094106661</v>
      </c>
      <c r="G557" s="40">
        <f t="shared" si="120"/>
        <v>9.0849249687520745E-3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112"/>
        <v>216.00184613977839</v>
      </c>
      <c r="F558" s="40">
        <f t="shared" si="119"/>
        <v>1.0540577026541484</v>
      </c>
      <c r="G558" s="40">
        <f t="shared" si="120"/>
        <v>9.1235482272389659E-3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112"/>
        <v>216.12457468934872</v>
      </c>
      <c r="F559" s="40">
        <f t="shared" si="119"/>
        <v>1.058232011981362</v>
      </c>
      <c r="G559" s="40">
        <f t="shared" si="120"/>
        <v>9.1613966954043925E-3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112"/>
        <v>216.28221951476971</v>
      </c>
      <c r="F560" s="40">
        <f t="shared" si="119"/>
        <v>1.0603822118074206</v>
      </c>
      <c r="G560" s="40">
        <f t="shared" si="120"/>
        <v>9.1870157375017972E-3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112"/>
        <v>216.52469542781819</v>
      </c>
      <c r="F561" s="40">
        <f xml:space="preserve"> E561^2*ABS(H$10/(LN(D561))^2-H$7)*(1/SQRT(C561)-1/SQRT(B561))/(SQRT(11*115))</f>
        <v>1.0552871753510953</v>
      </c>
      <c r="G561" s="40">
        <f xml:space="preserve"> E561*ABS(H$10/(LN(D561))^2-H$7)*(1/SQRT(C561)+1/SQRT(B561))/(SQRT(11*115))</f>
        <v>9.1318463815075537E-3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112"/>
        <v>216.67522217978163</v>
      </c>
      <c r="F562" s="40">
        <f t="shared" ref="F562:F570" si="121" xml:space="preserve"> E562^2*ABS(H$10/(LN(D562))^2-H$7)*(1/SQRT(C562)-1/SQRT(B562))/(SQRT(11*115))</f>
        <v>1.0597353409734493</v>
      </c>
      <c r="G562" s="40">
        <f t="shared" ref="G562:G570" si="122" xml:space="preserve"> E562*ABS(H$10/(LN(D562))^2-H$7)*(1/SQRT(C562)+1/SQRT(B562))/(SQRT(11*115))</f>
        <v>9.1675169909086768E-3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112"/>
        <v>216.74158530056323</v>
      </c>
      <c r="F563" s="40">
        <f t="shared" si="121"/>
        <v>1.0634153235528863</v>
      </c>
      <c r="G563" s="40">
        <f t="shared" si="122"/>
        <v>9.2038192722189369E-3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112"/>
        <v>216.95947460156358</v>
      </c>
      <c r="F564" s="40">
        <f t="shared" si="121"/>
        <v>1.06802303646292</v>
      </c>
      <c r="G564" s="40">
        <f t="shared" si="122"/>
        <v>9.2303039681829527E-3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112"/>
        <v>217.05291418863294</v>
      </c>
      <c r="F565" s="40">
        <f t="shared" si="121"/>
        <v>1.0723168678754369</v>
      </c>
      <c r="G565" s="40">
        <f t="shared" si="122"/>
        <v>9.2639019269787452E-3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112"/>
        <v>217.07181009464682</v>
      </c>
      <c r="F566" s="40">
        <f t="shared" si="121"/>
        <v>1.0725382518160032</v>
      </c>
      <c r="G566" s="40">
        <f t="shared" si="122"/>
        <v>9.283734836292282E-3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112"/>
        <v>217.0468825468719</v>
      </c>
      <c r="F567" s="40">
        <f t="shared" si="121"/>
        <v>1.0763239618107356</v>
      </c>
      <c r="G567" s="40">
        <f t="shared" si="122"/>
        <v>9.3108984710534842E-3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112"/>
        <v>216.95856229293588</v>
      </c>
      <c r="F568" s="40">
        <f t="shared" si="121"/>
        <v>1.0849713869079451</v>
      </c>
      <c r="G568" s="40">
        <f t="shared" si="122"/>
        <v>9.3705352204647048E-3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112"/>
        <v>216.86592325727665</v>
      </c>
      <c r="F569" s="40">
        <f t="shared" si="121"/>
        <v>1.0846858431595288</v>
      </c>
      <c r="G569" s="40">
        <f t="shared" si="122"/>
        <v>9.3980934242411732E-3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112"/>
        <v>216.86381098265437</v>
      </c>
      <c r="F570" s="40">
        <f t="shared" si="121"/>
        <v>1.0947465790100144</v>
      </c>
      <c r="G570" s="40">
        <f t="shared" si="122"/>
        <v>9.4653843167529141E-3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112"/>
        <v>216.92349904788071</v>
      </c>
      <c r="F571" s="40">
        <f xml:space="preserve"> E571^2*ABS(H$10/(LN(D571))^2-H$7)*(1/SQRT(C571)-1/SQRT(B571))/(SQRT(11*117))</f>
        <v>1.0908799621318699</v>
      </c>
      <c r="G571" s="40">
        <f xml:space="preserve"> E571*ABS(H$10/(LN(D571))^2-H$7)*(1/SQRT(C571)+1/SQRT(B571))/(SQRT(11*117))</f>
        <v>9.4273827329845947E-3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112"/>
        <v>216.8064866322137</v>
      </c>
      <c r="F572" s="40">
        <f t="shared" ref="F572:F580" si="123" xml:space="preserve"> E572^2*ABS(H$10/(LN(D572))^2-H$7)*(1/SQRT(C572)-1/SQRT(B572))/(SQRT(11*117))</f>
        <v>1.0968235508786492</v>
      </c>
      <c r="G572" s="40">
        <f t="shared" ref="G572:G580" si="124" xml:space="preserve"> E572*ABS(H$10/(LN(D572))^2-H$7)*(1/SQRT(C572)+1/SQRT(B572))/(SQRT(11*117))</f>
        <v>9.4735475451696825E-3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112"/>
        <v>216.72062903040353</v>
      </c>
      <c r="F573" s="40">
        <f t="shared" si="123"/>
        <v>1.1046016569857089</v>
      </c>
      <c r="G573" s="40">
        <f t="shared" si="124"/>
        <v>9.5344168306399305E-3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112"/>
        <v>216.71709430822821</v>
      </c>
      <c r="F574" s="40">
        <f t="shared" si="123"/>
        <v>1.1070787612680264</v>
      </c>
      <c r="G574" s="40">
        <f t="shared" si="124"/>
        <v>9.5624978898005541E-3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112"/>
        <v>216.57563577081484</v>
      </c>
      <c r="F575" s="40">
        <f t="shared" si="123"/>
        <v>1.1082684580253477</v>
      </c>
      <c r="G575" s="40">
        <f t="shared" si="124"/>
        <v>9.5946315804018925E-3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112"/>
        <v>216.39011324760318</v>
      </c>
      <c r="F576" s="40">
        <f t="shared" si="123"/>
        <v>1.1089613664847575</v>
      </c>
      <c r="G576" s="40">
        <f t="shared" si="124"/>
        <v>9.623056484776191E-3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112"/>
        <v>216.276740682472</v>
      </c>
      <c r="F577" s="40">
        <f t="shared" si="123"/>
        <v>1.1177245956570812</v>
      </c>
      <c r="G577" s="40">
        <f t="shared" si="124"/>
        <v>9.6842661476497505E-3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112"/>
        <v>216.14029458774954</v>
      </c>
      <c r="F578" s="40">
        <f t="shared" si="123"/>
        <v>1.1213896472225533</v>
      </c>
      <c r="G578" s="40">
        <f t="shared" si="124"/>
        <v>9.7221910437418901E-3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125" xml:space="preserve"> (H$4+H$7*LN(D579)+H$10/LN(D579))^-1</f>
        <v>216.04619167381426</v>
      </c>
      <c r="F579" s="40">
        <f t="shared" si="123"/>
        <v>1.1258259264000319</v>
      </c>
      <c r="G579" s="40">
        <f t="shared" si="124"/>
        <v>9.7636533665854258E-3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125"/>
        <v>215.69803062576696</v>
      </c>
      <c r="F580" s="40">
        <f t="shared" si="123"/>
        <v>1.1304237970680648</v>
      </c>
      <c r="G580" s="40">
        <f t="shared" si="124"/>
        <v>9.8153438600062318E-3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125"/>
        <v>215.09743054917806</v>
      </c>
      <c r="F581" s="40">
        <f xml:space="preserve"> E581^2*ABS(H$10/(LN(D581))^2-H$7)*(1/SQRT(C581)-1/SQRT(B581))/(SQRT(11*119))</f>
        <v>1.1311397842791142</v>
      </c>
      <c r="G581" s="40">
        <f xml:space="preserve"> E581*ABS(H$10/(LN(D581))^2-H$7)*(1/SQRT(C581)+1/SQRT(B581))/(SQRT(11*119))</f>
        <v>9.8187404704510421E-3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125"/>
        <v>214.43465536467372</v>
      </c>
      <c r="F582" s="40">
        <f t="shared" ref="F582:F590" si="126" xml:space="preserve"> E582^2*ABS(H$10/(LN(D582))^2-H$7)*(1/SQRT(C582)-1/SQRT(B582))/(SQRT(11*119))</f>
        <v>1.1328769745181042</v>
      </c>
      <c r="G582" s="40">
        <f t="shared" ref="G582:G590" si="127" xml:space="preserve"> E582*ABS(H$10/(LN(D582))^2-H$7)*(1/SQRT(C582)+1/SQRT(B582))/(SQRT(11*119))</f>
        <v>9.8782855957600287E-3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125"/>
        <v>213.78089567277812</v>
      </c>
      <c r="F583" s="40">
        <f t="shared" si="126"/>
        <v>1.1400278623966698</v>
      </c>
      <c r="G583" s="40">
        <f t="shared" si="127"/>
        <v>9.9551086634810469E-3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125"/>
        <v>213.04813679389829</v>
      </c>
      <c r="F584" s="40">
        <f t="shared" si="126"/>
        <v>1.1440282472734378</v>
      </c>
      <c r="G584" s="40">
        <f t="shared" si="127"/>
        <v>1.002349999380104E-2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125"/>
        <v>212.41152335095862</v>
      </c>
      <c r="F585" s="40">
        <f t="shared" si="126"/>
        <v>1.15986308961685</v>
      </c>
      <c r="G585" s="40">
        <f t="shared" si="127"/>
        <v>1.0141706343645567E-2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125"/>
        <v>211.75577072094117</v>
      </c>
      <c r="F586" s="40">
        <f t="shared" si="126"/>
        <v>1.1739241832465459</v>
      </c>
      <c r="G586" s="40">
        <f t="shared" si="127"/>
        <v>1.0255163628856331E-2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125"/>
        <v>211.21281938046408</v>
      </c>
      <c r="F587" s="40">
        <f t="shared" si="126"/>
        <v>1.1789174833060563</v>
      </c>
      <c r="G587" s="40">
        <f t="shared" si="127"/>
        <v>1.0324909116010856E-2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125"/>
        <v>210.73897123515897</v>
      </c>
      <c r="F588" s="40">
        <f t="shared" si="126"/>
        <v>1.188285433892988</v>
      </c>
      <c r="G588" s="40">
        <f t="shared" si="127"/>
        <v>1.0411799505241313E-2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125"/>
        <v>210.42274513391723</v>
      </c>
      <c r="F589" s="40">
        <f t="shared" si="126"/>
        <v>1.1980594287475814</v>
      </c>
      <c r="G589" s="40">
        <f t="shared" si="127"/>
        <v>1.0494497646408868E-2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125"/>
        <v>210.0607363478068</v>
      </c>
      <c r="F590" s="40">
        <f t="shared" si="126"/>
        <v>1.1982558841731317</v>
      </c>
      <c r="G590" s="40">
        <f t="shared" si="127"/>
        <v>1.0534350639060176E-2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125"/>
        <v>209.82017651717058</v>
      </c>
      <c r="F591" s="40">
        <f xml:space="preserve"> E591^2*ABS(H$10/(LN(D591))^2-H$7)*(1/SQRT(C591)-1/SQRT(B591))/(SQRT(11*121))</f>
        <v>1.1940545339521915</v>
      </c>
      <c r="G591" s="40">
        <f xml:space="preserve"> E591*ABS(H$10/(LN(D591))^2-H$7)*(1/SQRT(C591)+1/SQRT(B591))/(SQRT(11*121))</f>
        <v>1.0500348935527103E-2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125"/>
        <v>209.70527136355031</v>
      </c>
      <c r="F592" s="40">
        <f t="shared" ref="F592:F600" si="128" xml:space="preserve"> E592^2*ABS(H$10/(LN(D592))^2-H$7)*(1/SQRT(C592)-1/SQRT(B592))/(SQRT(11*121))</f>
        <v>1.2002027924941097</v>
      </c>
      <c r="G592" s="40">
        <f t="shared" ref="G592:G600" si="129" xml:space="preserve"> E592*ABS(H$10/(LN(D592))^2-H$7)*(1/SQRT(C592)+1/SQRT(B592))/(SQRT(11*121))</f>
        <v>1.0555374911278512E-2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125"/>
        <v>209.55739649575023</v>
      </c>
      <c r="F593" s="40">
        <f t="shared" si="128"/>
        <v>1.1969912918359071</v>
      </c>
      <c r="G593" s="40">
        <f t="shared" si="129"/>
        <v>1.0564511868220938E-2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125"/>
        <v>209.5088097036662</v>
      </c>
      <c r="F594" s="40">
        <f t="shared" si="128"/>
        <v>1.197613277786669</v>
      </c>
      <c r="G594" s="40">
        <f t="shared" si="129"/>
        <v>1.0593583749179783E-2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125"/>
        <v>209.59262208588922</v>
      </c>
      <c r="F595" s="40">
        <f t="shared" si="128"/>
        <v>1.2054981304911225</v>
      </c>
      <c r="G595" s="40">
        <f t="shared" si="129"/>
        <v>1.0646887091713051E-2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125"/>
        <v>209.56878843733307</v>
      </c>
      <c r="F596" s="40">
        <f t="shared" si="128"/>
        <v>1.2164579511881968</v>
      </c>
      <c r="G596" s="40">
        <f t="shared" si="129"/>
        <v>1.0722047983259403E-2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125"/>
        <v>209.57854735308206</v>
      </c>
      <c r="F597" s="40">
        <f t="shared" si="128"/>
        <v>1.2253194682707096</v>
      </c>
      <c r="G597" s="40">
        <f t="shared" si="129"/>
        <v>1.0787440612989788E-2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125"/>
        <v>209.6762655997675</v>
      </c>
      <c r="F598" s="40">
        <f t="shared" si="128"/>
        <v>1.2317661708495649</v>
      </c>
      <c r="G598" s="40">
        <f t="shared" si="129"/>
        <v>1.083077932011353E-2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125"/>
        <v>209.69054284356068</v>
      </c>
      <c r="F599" s="40">
        <f t="shared" si="128"/>
        <v>1.236345690862841</v>
      </c>
      <c r="G599" s="40">
        <f t="shared" si="129"/>
        <v>1.0875223910949552E-2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125"/>
        <v>209.55098403074274</v>
      </c>
      <c r="F600" s="40">
        <f t="shared" si="128"/>
        <v>1.238461023805429</v>
      </c>
      <c r="G600" s="40">
        <f t="shared" si="129"/>
        <v>1.0913970903439598E-2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125"/>
        <v>209.44380277787573</v>
      </c>
      <c r="F601" s="40">
        <f xml:space="preserve"> E601^2*ABS(H$10/(LN(D601))^2-H$7)*(1/SQRT(C601)-1/SQRT(B601))/(SQRT(11*123))</f>
        <v>1.2337242009441685</v>
      </c>
      <c r="G601" s="40">
        <f xml:space="preserve"> E601*ABS(H$10/(LN(D601))^2-H$7)*(1/SQRT(C601)+1/SQRT(B601))/(SQRT(11*123))</f>
        <v>1.0872298895720138E-2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125"/>
        <v>209.39935349202972</v>
      </c>
      <c r="F602" s="40">
        <f t="shared" ref="F602:F610" si="130" xml:space="preserve"> E602^2*ABS(H$10/(LN(D602))^2-H$7)*(1/SQRT(C602)-1/SQRT(B602))/(SQRT(11*123))</f>
        <v>1.2386865168142618</v>
      </c>
      <c r="G602" s="40">
        <f t="shared" ref="G602:G610" si="131" xml:space="preserve"> E602*ABS(H$10/(LN(D602))^2-H$7)*(1/SQRT(C602)+1/SQRT(B602))/(SQRT(11*123))</f>
        <v>1.0917112197695398E-2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125"/>
        <v>209.35383862213268</v>
      </c>
      <c r="F603" s="40">
        <f t="shared" si="130"/>
        <v>1.2398814306614898</v>
      </c>
      <c r="G603" s="40">
        <f t="shared" si="131"/>
        <v>1.0946612730416213E-2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125"/>
        <v>209.21176878629495</v>
      </c>
      <c r="F604" s="40">
        <f t="shared" si="130"/>
        <v>1.2430310424804265</v>
      </c>
      <c r="G604" s="40">
        <f t="shared" si="131"/>
        <v>1.0992529980633185E-2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125"/>
        <v>208.99517827944462</v>
      </c>
      <c r="F605" s="40">
        <f t="shared" si="130"/>
        <v>1.2523428541764001</v>
      </c>
      <c r="G605" s="40">
        <f t="shared" si="131"/>
        <v>1.1069837736172879E-2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125"/>
        <v>208.7469435278399</v>
      </c>
      <c r="F606" s="40">
        <f t="shared" si="130"/>
        <v>1.2582545095663689</v>
      </c>
      <c r="G606" s="40">
        <f t="shared" si="131"/>
        <v>1.113084067124577E-2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125"/>
        <v>208.545538085754</v>
      </c>
      <c r="F607" s="40">
        <f t="shared" si="130"/>
        <v>1.2654703025794316</v>
      </c>
      <c r="G607" s="40">
        <f t="shared" si="131"/>
        <v>1.1197590399231849E-2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125"/>
        <v>208.38215342464858</v>
      </c>
      <c r="F608" s="40">
        <f t="shared" si="130"/>
        <v>1.2723431197440036</v>
      </c>
      <c r="G608" s="40">
        <f t="shared" si="131"/>
        <v>1.1254283009984458E-2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125"/>
        <v>208.05061677952904</v>
      </c>
      <c r="F609" s="40">
        <f t="shared" si="130"/>
        <v>1.2840868491984556</v>
      </c>
      <c r="G609" s="40">
        <f t="shared" si="131"/>
        <v>1.1343275554435773E-2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125"/>
        <v>207.72830452806565</v>
      </c>
      <c r="F610" s="40">
        <f t="shared" si="130"/>
        <v>1.2908975336185127</v>
      </c>
      <c r="G610" s="40">
        <f t="shared" si="131"/>
        <v>1.1407466595024278E-2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125"/>
        <v>207.6342327667744</v>
      </c>
      <c r="F611" s="40">
        <f xml:space="preserve"> E611^2*ABS(H$10/(LN(D611))^2-H$7)*(1/SQRT(C611)-1/SQRT(B611))/(SQRT(11*125))</f>
        <v>1.2828761219354676</v>
      </c>
      <c r="G611" s="40">
        <f xml:space="preserve"> E611*ABS(H$10/(LN(D611))^2-H$7)*(1/SQRT(C611)+1/SQRT(B611))/(SQRT(11*125))</f>
        <v>1.134680266159728E-2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125"/>
        <v>207.60611748830718</v>
      </c>
      <c r="F612" s="40">
        <f t="shared" ref="F612:F620" si="132" xml:space="preserve"> E612^2*ABS(H$10/(LN(D612))^2-H$7)*(1/SQRT(C612)-1/SQRT(B612))/(SQRT(11*125))</f>
        <v>1.2879364873731836</v>
      </c>
      <c r="G612" s="40">
        <f t="shared" ref="G612:G620" si="133" xml:space="preserve"> E612*ABS(H$10/(LN(D612))^2-H$7)*(1/SQRT(C612)+1/SQRT(B612))/(SQRT(11*125))</f>
        <v>1.1399146423620691E-2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125"/>
        <v>207.59821120422583</v>
      </c>
      <c r="F613" s="40">
        <f t="shared" si="132"/>
        <v>1.2920038638272384</v>
      </c>
      <c r="G613" s="40">
        <f t="shared" si="133"/>
        <v>1.1443874524239952E-2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125"/>
        <v>207.71133021412913</v>
      </c>
      <c r="F614" s="40">
        <f t="shared" si="132"/>
        <v>1.3027266058571114</v>
      </c>
      <c r="G614" s="40">
        <f t="shared" si="133"/>
        <v>1.1506660623889968E-2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125"/>
        <v>207.9708533219233</v>
      </c>
      <c r="F615" s="40">
        <f t="shared" si="132"/>
        <v>1.3062281891534202</v>
      </c>
      <c r="G615" s="40">
        <f t="shared" si="133"/>
        <v>1.1536110831166832E-2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125"/>
        <v>208.2279220522849</v>
      </c>
      <c r="F616" s="40">
        <f t="shared" si="132"/>
        <v>1.3027356347712353</v>
      </c>
      <c r="G616" s="40">
        <f t="shared" si="133"/>
        <v>1.1533022305279812E-2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125"/>
        <v>208.34074025488459</v>
      </c>
      <c r="F617" s="40">
        <f t="shared" si="132"/>
        <v>1.3059374985662753</v>
      </c>
      <c r="G617" s="40">
        <f t="shared" si="133"/>
        <v>1.1567771008484449E-2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125"/>
        <v>208.46119272988909</v>
      </c>
      <c r="F618" s="40">
        <f t="shared" si="132"/>
        <v>1.3113079473268341</v>
      </c>
      <c r="G618" s="40">
        <f t="shared" si="133"/>
        <v>1.1605796780411773E-2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125"/>
        <v>208.69103773783834</v>
      </c>
      <c r="F619" s="40">
        <f t="shared" si="132"/>
        <v>1.3143889308764796</v>
      </c>
      <c r="G619" s="40">
        <f t="shared" si="133"/>
        <v>1.1638886760854101E-2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125"/>
        <v>208.99881262510502</v>
      </c>
      <c r="F620" s="40">
        <f t="shared" si="132"/>
        <v>1.3196978188453536</v>
      </c>
      <c r="G620" s="40">
        <f t="shared" si="133"/>
        <v>1.1673129451702079E-2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125"/>
        <v>209.24237927708791</v>
      </c>
      <c r="F621" s="40">
        <f xml:space="preserve"> E621^2*ABS(H$10/(LN(D621))^2-H$7)*(1/SQRT(C621)-1/SQRT(B621))/(SQRT(11*127))</f>
        <v>1.3162799243735031</v>
      </c>
      <c r="G621" s="40">
        <f xml:space="preserve"> E621*ABS(H$10/(LN(D621))^2-H$7)*(1/SQRT(C621)+1/SQRT(B621))/(SQRT(11*127))</f>
        <v>1.1614235839227108E-2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125"/>
        <v>209.40170800591551</v>
      </c>
      <c r="F622" s="40">
        <f t="shared" ref="F622:F630" si="134" xml:space="preserve"> E622^2*ABS(H$10/(LN(D622))^2-H$7)*(1/SQRT(C622)-1/SQRT(B622))/(SQRT(11*127))</f>
        <v>1.3301099453361178</v>
      </c>
      <c r="G622" s="40">
        <f t="shared" ref="G622:G630" si="135" xml:space="preserve"> E622*ABS(H$10/(LN(D622))^2-H$7)*(1/SQRT(C622)+1/SQRT(B622))/(SQRT(11*127))</f>
        <v>1.1694559235369112E-2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125"/>
        <v>209.3664492542382</v>
      </c>
      <c r="F623" s="40">
        <f t="shared" si="134"/>
        <v>1.3345843227508545</v>
      </c>
      <c r="G623" s="40">
        <f t="shared" si="135"/>
        <v>1.1744158629394808E-2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125"/>
        <v>209.27205463133825</v>
      </c>
      <c r="F624" s="40">
        <f t="shared" si="134"/>
        <v>1.3326648899784554</v>
      </c>
      <c r="G624" s="40">
        <f t="shared" si="135"/>
        <v>1.1770202800477757E-2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125"/>
        <v>209.15020913176468</v>
      </c>
      <c r="F625" s="40">
        <f t="shared" si="134"/>
        <v>1.3381216659330117</v>
      </c>
      <c r="G625" s="40">
        <f t="shared" si="135"/>
        <v>1.1818647712907741E-2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125"/>
        <v>209.03653263079619</v>
      </c>
      <c r="F626" s="40">
        <f t="shared" si="134"/>
        <v>1.344497899443269</v>
      </c>
      <c r="G626" s="40">
        <f t="shared" si="135"/>
        <v>1.1877752095515233E-2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125"/>
        <v>208.95088726351182</v>
      </c>
      <c r="F627" s="40">
        <f t="shared" si="134"/>
        <v>1.3448717595704647</v>
      </c>
      <c r="G627" s="40">
        <f t="shared" si="135"/>
        <v>1.1907492881573407E-2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125"/>
        <v>209.05366430857083</v>
      </c>
      <c r="F628" s="40">
        <f t="shared" si="134"/>
        <v>1.3587751029740351</v>
      </c>
      <c r="G628" s="40">
        <f t="shared" si="135"/>
        <v>1.1985289800897836E-2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125"/>
        <v>209.13681410751536</v>
      </c>
      <c r="F629" s="40">
        <f t="shared" si="134"/>
        <v>1.3680644096187369</v>
      </c>
      <c r="G629" s="40">
        <f t="shared" si="135"/>
        <v>1.2043633479345733E-2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125"/>
        <v>209.01066604526147</v>
      </c>
      <c r="F630" s="40">
        <f t="shared" si="134"/>
        <v>1.3703009825511738</v>
      </c>
      <c r="G630" s="40">
        <f t="shared" si="135"/>
        <v>1.2082327195097314E-2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7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7" r:id="rId14"/>
      </mc:Fallback>
    </mc:AlternateContent>
    <mc:AlternateContent xmlns:mc="http://schemas.openxmlformats.org/markup-compatibility/2006">
      <mc:Choice Requires="x14">
        <oleObject progId="Equation.DSMT4" shapeId="1178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8" r:id="rId16"/>
      </mc:Fallback>
    </mc:AlternateContent>
    <mc:AlternateContent xmlns:mc="http://schemas.openxmlformats.org/markup-compatibility/2006">
      <mc:Choice Requires="x14">
        <oleObject progId="Equation.DSMT4" shapeId="1179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9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2016-06-01T14:56:55Z</dcterms:modified>
</cp:coreProperties>
</file>